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3\Desktop\"/>
    </mc:Choice>
  </mc:AlternateContent>
  <bookViews>
    <workbookView xWindow="480" yWindow="120" windowWidth="18315" windowHeight="11655"/>
  </bookViews>
  <sheets>
    <sheet name="ホームページ公表用" sheetId="1" r:id="rId1"/>
    <sheet name="Ｈ29合計 (完成版)" sheetId="2" r:id="rId2"/>
  </sheets>
  <definedNames>
    <definedName name="_xlnm.Print_Area" localSheetId="1">'Ｈ29合計 (完成版)'!$A$1:$AF$51</definedName>
    <definedName name="_xlnm.Print_Area" localSheetId="0">ホームページ公表用!$A$1:$V$39</definedName>
  </definedNames>
  <calcPr calcId="162913"/>
</workbook>
</file>

<file path=xl/calcChain.xml><?xml version="1.0" encoding="utf-8"?>
<calcChain xmlns="http://schemas.openxmlformats.org/spreadsheetml/2006/main">
  <c r="Q6" i="1" l="1"/>
  <c r="M6" i="1" s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3" i="1"/>
  <c r="M10" i="1"/>
  <c r="M9" i="1"/>
  <c r="M7" i="1"/>
  <c r="T8" i="1"/>
  <c r="T12" i="1" s="1"/>
  <c r="U8" i="1"/>
  <c r="U12" i="1" s="1"/>
  <c r="V8" i="1"/>
  <c r="V12" i="1" s="1"/>
  <c r="T11" i="1"/>
  <c r="U11" i="1"/>
  <c r="V11" i="1"/>
  <c r="T37" i="1"/>
  <c r="T38" i="1" s="1"/>
  <c r="U37" i="1"/>
  <c r="U38" i="1" s="1"/>
  <c r="V37" i="1"/>
  <c r="V38" i="1" s="1"/>
  <c r="V39" i="1" l="1"/>
  <c r="U39" i="1"/>
  <c r="T39" i="1"/>
  <c r="N39" i="1" l="1"/>
  <c r="O39" i="1"/>
  <c r="P39" i="1"/>
  <c r="R39" i="1"/>
  <c r="S39" i="1"/>
  <c r="N38" i="1"/>
  <c r="O38" i="1"/>
  <c r="P38" i="1"/>
  <c r="Q38" i="1"/>
  <c r="R38" i="1"/>
  <c r="S38" i="1"/>
  <c r="L38" i="1"/>
  <c r="M37" i="1"/>
  <c r="M38" i="1" s="1"/>
  <c r="N37" i="1"/>
  <c r="O37" i="1"/>
  <c r="P37" i="1"/>
  <c r="Q37" i="1"/>
  <c r="R37" i="1"/>
  <c r="S37" i="1"/>
  <c r="L37" i="1"/>
  <c r="L39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13" i="1"/>
  <c r="N12" i="1"/>
  <c r="O12" i="1"/>
  <c r="P12" i="1"/>
  <c r="R12" i="1"/>
  <c r="S12" i="1"/>
  <c r="N10" i="1"/>
  <c r="N9" i="1"/>
  <c r="O8" i="1"/>
  <c r="N7" i="1"/>
  <c r="N6" i="1"/>
  <c r="O11" i="1"/>
  <c r="P11" i="1"/>
  <c r="M8" i="1"/>
  <c r="P8" i="1"/>
  <c r="R11" i="1"/>
  <c r="S11" i="1"/>
  <c r="Q11" i="1"/>
  <c r="R8" i="1"/>
  <c r="S8" i="1"/>
  <c r="Q8" i="1"/>
  <c r="Q12" i="1" s="1"/>
  <c r="Q39" i="1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13" i="1"/>
  <c r="Q10" i="1"/>
  <c r="Q9" i="1"/>
  <c r="Q7" i="1"/>
  <c r="G39" i="1"/>
  <c r="H39" i="1"/>
  <c r="I39" i="1"/>
  <c r="J39" i="1"/>
  <c r="K39" i="1"/>
  <c r="F39" i="1"/>
  <c r="G38" i="1"/>
  <c r="H38" i="1"/>
  <c r="I38" i="1"/>
  <c r="J38" i="1"/>
  <c r="K38" i="1"/>
  <c r="F38" i="1"/>
  <c r="G12" i="1"/>
  <c r="H12" i="1"/>
  <c r="I12" i="1"/>
  <c r="J12" i="1"/>
  <c r="K12" i="1"/>
  <c r="L12" i="1"/>
  <c r="F12" i="1"/>
  <c r="G37" i="1"/>
  <c r="H37" i="1"/>
  <c r="I37" i="1"/>
  <c r="J37" i="1"/>
  <c r="K37" i="1"/>
  <c r="F37" i="1"/>
  <c r="F10" i="1"/>
  <c r="F9" i="1"/>
  <c r="F7" i="1"/>
  <c r="F6" i="1"/>
  <c r="G8" i="1"/>
  <c r="H8" i="1"/>
  <c r="I8" i="1"/>
  <c r="J8" i="1"/>
  <c r="K8" i="1"/>
  <c r="L8" i="1"/>
  <c r="G11" i="1"/>
  <c r="H11" i="1"/>
  <c r="I11" i="1"/>
  <c r="J11" i="1"/>
  <c r="K11" i="1"/>
  <c r="L11" i="1"/>
  <c r="F8" i="1"/>
  <c r="J36" i="1"/>
  <c r="G36" i="1"/>
  <c r="F36" i="1" s="1"/>
  <c r="J35" i="1"/>
  <c r="G35" i="1"/>
  <c r="F35" i="1"/>
  <c r="J34" i="1"/>
  <c r="G34" i="1"/>
  <c r="F34" i="1"/>
  <c r="J33" i="1"/>
  <c r="F33" i="1" s="1"/>
  <c r="G33" i="1"/>
  <c r="J32" i="1"/>
  <c r="G32" i="1"/>
  <c r="F32" i="1" s="1"/>
  <c r="J31" i="1"/>
  <c r="G31" i="1"/>
  <c r="F31" i="1"/>
  <c r="J30" i="1"/>
  <c r="G30" i="1"/>
  <c r="F30" i="1"/>
  <c r="J29" i="1"/>
  <c r="F29" i="1" s="1"/>
  <c r="G29" i="1"/>
  <c r="J28" i="1"/>
  <c r="G28" i="1"/>
  <c r="F28" i="1" s="1"/>
  <c r="J27" i="1"/>
  <c r="G27" i="1"/>
  <c r="F27" i="1"/>
  <c r="J26" i="1"/>
  <c r="G26" i="1"/>
  <c r="F26" i="1"/>
  <c r="J25" i="1"/>
  <c r="F25" i="1" s="1"/>
  <c r="G25" i="1"/>
  <c r="J24" i="1"/>
  <c r="G24" i="1"/>
  <c r="F24" i="1" s="1"/>
  <c r="J23" i="1"/>
  <c r="G23" i="1"/>
  <c r="F23" i="1"/>
  <c r="J22" i="1"/>
  <c r="G22" i="1"/>
  <c r="F22" i="1"/>
  <c r="J21" i="1"/>
  <c r="F21" i="1" s="1"/>
  <c r="G21" i="1"/>
  <c r="J20" i="1"/>
  <c r="G20" i="1"/>
  <c r="F20" i="1" s="1"/>
  <c r="J19" i="1"/>
  <c r="G19" i="1"/>
  <c r="F19" i="1"/>
  <c r="J18" i="1"/>
  <c r="G18" i="1"/>
  <c r="F18" i="1"/>
  <c r="J17" i="1"/>
  <c r="F17" i="1" s="1"/>
  <c r="G17" i="1"/>
  <c r="J16" i="1"/>
  <c r="G16" i="1"/>
  <c r="F16" i="1" s="1"/>
  <c r="J15" i="1"/>
  <c r="G15" i="1"/>
  <c r="F15" i="1"/>
  <c r="J14" i="1"/>
  <c r="G14" i="1"/>
  <c r="F14" i="1"/>
  <c r="J13" i="1"/>
  <c r="F13" i="1" s="1"/>
  <c r="G13" i="1"/>
  <c r="J10" i="1"/>
  <c r="G10" i="1"/>
  <c r="J9" i="1"/>
  <c r="G9" i="1"/>
  <c r="M11" i="1" l="1"/>
  <c r="M12" i="1" s="1"/>
  <c r="M39" i="1" s="1"/>
  <c r="N11" i="1"/>
  <c r="N8" i="1"/>
  <c r="F11" i="1"/>
  <c r="J7" i="1" l="1"/>
  <c r="J6" i="1"/>
  <c r="G7" i="1"/>
  <c r="G6" i="1"/>
  <c r="AF41" i="2" l="1"/>
  <c r="AE41" i="2"/>
  <c r="AD41" i="2"/>
  <c r="AB41" i="2"/>
  <c r="AA41" i="2"/>
  <c r="Z41" i="2"/>
  <c r="X41" i="2"/>
  <c r="W41" i="2"/>
  <c r="V41" i="2"/>
  <c r="T41" i="2"/>
  <c r="S41" i="2"/>
  <c r="R41" i="2"/>
  <c r="O41" i="2"/>
  <c r="N41" i="2"/>
  <c r="L41" i="2"/>
  <c r="K41" i="2"/>
  <c r="G41" i="2"/>
  <c r="F41" i="2"/>
  <c r="AC40" i="2"/>
  <c r="Y40" i="2"/>
  <c r="P40" i="2" s="1"/>
  <c r="U40" i="2"/>
  <c r="Q40" i="2"/>
  <c r="M40" i="2"/>
  <c r="J40" i="2"/>
  <c r="AC39" i="2"/>
  <c r="Y39" i="2"/>
  <c r="U39" i="2"/>
  <c r="P39" i="2" s="1"/>
  <c r="Q39" i="2"/>
  <c r="M39" i="2"/>
  <c r="J39" i="2"/>
  <c r="I39" i="2" s="1"/>
  <c r="AC38" i="2"/>
  <c r="Y38" i="2"/>
  <c r="U38" i="2"/>
  <c r="Q38" i="2"/>
  <c r="Q41" i="2" s="1"/>
  <c r="M38" i="2"/>
  <c r="M41" i="2" s="1"/>
  <c r="J38" i="2"/>
  <c r="AF37" i="2"/>
  <c r="AF42" i="2" s="1"/>
  <c r="AE37" i="2"/>
  <c r="AE42" i="2" s="1"/>
  <c r="AD37" i="2"/>
  <c r="AD42" i="2" s="1"/>
  <c r="AB37" i="2"/>
  <c r="AA37" i="2"/>
  <c r="AA42" i="2" s="1"/>
  <c r="Z37" i="2"/>
  <c r="Z42" i="2" s="1"/>
  <c r="O37" i="2"/>
  <c r="O42" i="2" s="1"/>
  <c r="O43" i="2" s="1"/>
  <c r="N37" i="2"/>
  <c r="F48" i="2" s="1"/>
  <c r="L37" i="2"/>
  <c r="K37" i="2"/>
  <c r="K42" i="2" s="1"/>
  <c r="G37" i="2"/>
  <c r="G42" i="2" s="1"/>
  <c r="F37" i="2"/>
  <c r="F42" i="2" s="1"/>
  <c r="AC36" i="2"/>
  <c r="Y36" i="2"/>
  <c r="X36" i="2"/>
  <c r="U36" i="2"/>
  <c r="Q36" i="2"/>
  <c r="P36" i="2" s="1"/>
  <c r="M36" i="2"/>
  <c r="J36" i="2"/>
  <c r="I36" i="2" s="1"/>
  <c r="AC35" i="2"/>
  <c r="Y35" i="2"/>
  <c r="U35" i="2"/>
  <c r="X35" i="2" s="1"/>
  <c r="S35" i="2"/>
  <c r="R35" i="2"/>
  <c r="Q35" i="2"/>
  <c r="P35" i="2"/>
  <c r="M35" i="2"/>
  <c r="J35" i="2"/>
  <c r="AC34" i="2"/>
  <c r="Y34" i="2"/>
  <c r="X34" i="2"/>
  <c r="U34" i="2"/>
  <c r="S34" i="2"/>
  <c r="R34" i="2"/>
  <c r="Q34" i="2"/>
  <c r="T34" i="2" s="1"/>
  <c r="M34" i="2"/>
  <c r="J34" i="2"/>
  <c r="I34" i="2" s="1"/>
  <c r="AC33" i="2"/>
  <c r="Y33" i="2"/>
  <c r="U33" i="2"/>
  <c r="W33" i="2" s="1"/>
  <c r="Q33" i="2"/>
  <c r="S33" i="2" s="1"/>
  <c r="P33" i="2"/>
  <c r="M33" i="2"/>
  <c r="J33" i="2"/>
  <c r="AC32" i="2"/>
  <c r="Y32" i="2"/>
  <c r="U32" i="2"/>
  <c r="Q32" i="2"/>
  <c r="M32" i="2"/>
  <c r="J32" i="2"/>
  <c r="I32" i="2" s="1"/>
  <c r="AC31" i="2"/>
  <c r="P31" i="2" s="1"/>
  <c r="Y31" i="2"/>
  <c r="U31" i="2"/>
  <c r="W31" i="2" s="1"/>
  <c r="T31" i="2"/>
  <c r="R31" i="2"/>
  <c r="Q31" i="2"/>
  <c r="S31" i="2" s="1"/>
  <c r="M31" i="2"/>
  <c r="J31" i="2"/>
  <c r="AC30" i="2"/>
  <c r="Y30" i="2"/>
  <c r="X30" i="2"/>
  <c r="U30" i="2"/>
  <c r="Q30" i="2"/>
  <c r="S30" i="2" s="1"/>
  <c r="P30" i="2"/>
  <c r="M30" i="2"/>
  <c r="J30" i="2"/>
  <c r="AC29" i="2"/>
  <c r="Y29" i="2"/>
  <c r="X29" i="2"/>
  <c r="U29" i="2"/>
  <c r="R29" i="2"/>
  <c r="T29" i="2" s="1"/>
  <c r="Q29" i="2"/>
  <c r="S29" i="2" s="1"/>
  <c r="M29" i="2"/>
  <c r="J29" i="2"/>
  <c r="I29" i="2" s="1"/>
  <c r="AC28" i="2"/>
  <c r="Y28" i="2"/>
  <c r="U28" i="2"/>
  <c r="X28" i="2" s="1"/>
  <c r="R28" i="2"/>
  <c r="T28" i="2" s="1"/>
  <c r="Q28" i="2"/>
  <c r="S28" i="2" s="1"/>
  <c r="M28" i="2"/>
  <c r="J28" i="2"/>
  <c r="AC27" i="2"/>
  <c r="Y27" i="2"/>
  <c r="W27" i="2"/>
  <c r="V27" i="2"/>
  <c r="X27" i="2" s="1"/>
  <c r="U27" i="2"/>
  <c r="Q27" i="2"/>
  <c r="S27" i="2" s="1"/>
  <c r="M27" i="2"/>
  <c r="J27" i="2"/>
  <c r="AC26" i="2"/>
  <c r="Y26" i="2"/>
  <c r="V26" i="2"/>
  <c r="X26" i="2" s="1"/>
  <c r="U26" i="2"/>
  <c r="W26" i="2" s="1"/>
  <c r="Q26" i="2"/>
  <c r="S26" i="2" s="1"/>
  <c r="M26" i="2"/>
  <c r="J26" i="2"/>
  <c r="I26" i="2" s="1"/>
  <c r="AC25" i="2"/>
  <c r="Y25" i="2"/>
  <c r="V25" i="2"/>
  <c r="U25" i="2"/>
  <c r="W25" i="2" s="1"/>
  <c r="Q25" i="2"/>
  <c r="S25" i="2" s="1"/>
  <c r="M25" i="2"/>
  <c r="J25" i="2"/>
  <c r="AC24" i="2"/>
  <c r="Y24" i="2"/>
  <c r="X24" i="2"/>
  <c r="U24" i="2"/>
  <c r="R24" i="2"/>
  <c r="Q24" i="2"/>
  <c r="P24" i="2" s="1"/>
  <c r="M24" i="2"/>
  <c r="J24" i="2"/>
  <c r="I24" i="2" s="1"/>
  <c r="AC23" i="2"/>
  <c r="Y23" i="2"/>
  <c r="U23" i="2"/>
  <c r="X23" i="2" s="1"/>
  <c r="Q23" i="2"/>
  <c r="S23" i="2" s="1"/>
  <c r="M23" i="2"/>
  <c r="J23" i="2"/>
  <c r="AC22" i="2"/>
  <c r="Y22" i="2"/>
  <c r="V22" i="2"/>
  <c r="U22" i="2"/>
  <c r="W22" i="2" s="1"/>
  <c r="T22" i="2"/>
  <c r="R22" i="2"/>
  <c r="Q22" i="2"/>
  <c r="S22" i="2" s="1"/>
  <c r="M22" i="2"/>
  <c r="J22" i="2"/>
  <c r="AC21" i="2"/>
  <c r="Y21" i="2"/>
  <c r="X21" i="2"/>
  <c r="U21" i="2"/>
  <c r="R21" i="2"/>
  <c r="T21" i="2" s="1"/>
  <c r="Q21" i="2"/>
  <c r="S21" i="2" s="1"/>
  <c r="P21" i="2"/>
  <c r="M21" i="2"/>
  <c r="J21" i="2"/>
  <c r="AC20" i="2"/>
  <c r="Y20" i="2"/>
  <c r="W20" i="2"/>
  <c r="V20" i="2"/>
  <c r="U20" i="2"/>
  <c r="S20" i="2"/>
  <c r="R20" i="2"/>
  <c r="Q20" i="2"/>
  <c r="M20" i="2"/>
  <c r="J20" i="2"/>
  <c r="I20" i="2" s="1"/>
  <c r="AC19" i="2"/>
  <c r="Y19" i="2"/>
  <c r="U19" i="2"/>
  <c r="X19" i="2" s="1"/>
  <c r="S19" i="2"/>
  <c r="R19" i="2"/>
  <c r="Q19" i="2"/>
  <c r="P19" i="2"/>
  <c r="M19" i="2"/>
  <c r="J19" i="2"/>
  <c r="AC18" i="2"/>
  <c r="Y18" i="2"/>
  <c r="V18" i="2"/>
  <c r="X18" i="2" s="1"/>
  <c r="U18" i="2"/>
  <c r="W18" i="2" s="1"/>
  <c r="Q18" i="2"/>
  <c r="S18" i="2" s="1"/>
  <c r="M18" i="2"/>
  <c r="J18" i="2"/>
  <c r="AC17" i="2"/>
  <c r="Y17" i="2"/>
  <c r="U17" i="2"/>
  <c r="W17" i="2" s="1"/>
  <c r="S17" i="2"/>
  <c r="R17" i="2"/>
  <c r="Q17" i="2"/>
  <c r="M17" i="2"/>
  <c r="J17" i="2"/>
  <c r="AC16" i="2"/>
  <c r="Y16" i="2"/>
  <c r="X16" i="2"/>
  <c r="U16" i="2"/>
  <c r="R16" i="2"/>
  <c r="Q16" i="2"/>
  <c r="M16" i="2"/>
  <c r="J16" i="2"/>
  <c r="I16" i="2" s="1"/>
  <c r="AC15" i="2"/>
  <c r="Y15" i="2"/>
  <c r="W15" i="2"/>
  <c r="V15" i="2"/>
  <c r="X15" i="2" s="1"/>
  <c r="U15" i="2"/>
  <c r="R15" i="2"/>
  <c r="Q15" i="2"/>
  <c r="S15" i="2" s="1"/>
  <c r="P15" i="2"/>
  <c r="M15" i="2"/>
  <c r="J15" i="2"/>
  <c r="AC14" i="2"/>
  <c r="Y14" i="2"/>
  <c r="Y37" i="2" s="1"/>
  <c r="U14" i="2"/>
  <c r="Q14" i="2"/>
  <c r="M14" i="2"/>
  <c r="J14" i="2"/>
  <c r="AF12" i="2"/>
  <c r="AE12" i="2"/>
  <c r="AD12" i="2"/>
  <c r="AB12" i="2"/>
  <c r="AA12" i="2"/>
  <c r="Z12" i="2"/>
  <c r="X12" i="2"/>
  <c r="W12" i="2"/>
  <c r="V12" i="2"/>
  <c r="T12" i="2"/>
  <c r="S12" i="2"/>
  <c r="R12" i="2"/>
  <c r="O12" i="2"/>
  <c r="N12" i="2"/>
  <c r="L12" i="2"/>
  <c r="K12" i="2"/>
  <c r="G12" i="2"/>
  <c r="F12" i="2"/>
  <c r="AC11" i="2"/>
  <c r="Y11" i="2"/>
  <c r="U11" i="2"/>
  <c r="P11" i="2" s="1"/>
  <c r="Q11" i="2"/>
  <c r="M11" i="2"/>
  <c r="J11" i="2"/>
  <c r="AC10" i="2"/>
  <c r="Y10" i="2"/>
  <c r="U10" i="2"/>
  <c r="Q10" i="2"/>
  <c r="M10" i="2"/>
  <c r="J10" i="2"/>
  <c r="AC9" i="2"/>
  <c r="Y9" i="2"/>
  <c r="U9" i="2"/>
  <c r="Q9" i="2"/>
  <c r="P9" i="2" s="1"/>
  <c r="M9" i="2"/>
  <c r="J9" i="2"/>
  <c r="I9" i="2" s="1"/>
  <c r="AC8" i="2"/>
  <c r="Y8" i="2"/>
  <c r="U8" i="2"/>
  <c r="Q8" i="2"/>
  <c r="Q12" i="2" s="1"/>
  <c r="M8" i="2"/>
  <c r="J8" i="2"/>
  <c r="AF7" i="2"/>
  <c r="AF13" i="2" s="1"/>
  <c r="AE7" i="2"/>
  <c r="AE13" i="2" s="1"/>
  <c r="AD7" i="2"/>
  <c r="AD13" i="2" s="1"/>
  <c r="AB7" i="2"/>
  <c r="AB13" i="2" s="1"/>
  <c r="AA7" i="2"/>
  <c r="AA13" i="2" s="1"/>
  <c r="Z7" i="2"/>
  <c r="Z13" i="2" s="1"/>
  <c r="Y7" i="2"/>
  <c r="U7" i="2"/>
  <c r="S7" i="2"/>
  <c r="S13" i="2" s="1"/>
  <c r="R7" i="2"/>
  <c r="R13" i="2" s="1"/>
  <c r="L7" i="2"/>
  <c r="L13" i="2" s="1"/>
  <c r="K7" i="2"/>
  <c r="F46" i="2" s="1"/>
  <c r="G7" i="2"/>
  <c r="F7" i="2"/>
  <c r="F13" i="2" s="1"/>
  <c r="AC6" i="2"/>
  <c r="AC7" i="2" s="1"/>
  <c r="Y6" i="2"/>
  <c r="W6" i="2"/>
  <c r="W7" i="2" s="1"/>
  <c r="W13" i="2" s="1"/>
  <c r="V6" i="2"/>
  <c r="V7" i="2" s="1"/>
  <c r="V13" i="2" s="1"/>
  <c r="U6" i="2"/>
  <c r="Q6" i="2"/>
  <c r="Q7" i="2" s="1"/>
  <c r="P6" i="2"/>
  <c r="P7" i="2" s="1"/>
  <c r="M6" i="2"/>
  <c r="M7" i="2" s="1"/>
  <c r="J6" i="2"/>
  <c r="I6" i="2" s="1"/>
  <c r="I7" i="2" s="1"/>
  <c r="Y42" i="2" l="1"/>
  <c r="Y43" i="2" s="1"/>
  <c r="G48" i="2" s="1"/>
  <c r="P17" i="2"/>
  <c r="T24" i="2"/>
  <c r="X25" i="2"/>
  <c r="Q13" i="2"/>
  <c r="T6" i="2"/>
  <c r="T7" i="2" s="1"/>
  <c r="T13" i="2" s="1"/>
  <c r="X6" i="2"/>
  <c r="X7" i="2" s="1"/>
  <c r="X13" i="2" s="1"/>
  <c r="G13" i="2"/>
  <c r="P8" i="2"/>
  <c r="I10" i="2"/>
  <c r="U37" i="2"/>
  <c r="I17" i="2"/>
  <c r="P18" i="2"/>
  <c r="T20" i="2"/>
  <c r="I22" i="2"/>
  <c r="P23" i="2"/>
  <c r="P25" i="2"/>
  <c r="I28" i="2"/>
  <c r="R26" i="2"/>
  <c r="T26" i="2" s="1"/>
  <c r="R27" i="2"/>
  <c r="T27" i="2" s="1"/>
  <c r="P29" i="2"/>
  <c r="R32" i="2"/>
  <c r="T32" i="2" s="1"/>
  <c r="V32" i="2"/>
  <c r="X32" i="2" s="1"/>
  <c r="V33" i="2"/>
  <c r="X33" i="2" s="1"/>
  <c r="R36" i="2"/>
  <c r="Z43" i="2"/>
  <c r="Q48" i="2" s="1"/>
  <c r="I8" i="2"/>
  <c r="I11" i="2"/>
  <c r="I12" i="2" s="1"/>
  <c r="I13" i="2" s="1"/>
  <c r="F47" i="2"/>
  <c r="M37" i="2"/>
  <c r="M42" i="2" s="1"/>
  <c r="M43" i="2" s="1"/>
  <c r="T15" i="2"/>
  <c r="S16" i="2"/>
  <c r="T16" i="2" s="1"/>
  <c r="V17" i="2"/>
  <c r="X17" i="2" s="1"/>
  <c r="I18" i="2"/>
  <c r="R18" i="2"/>
  <c r="T18" i="2" s="1"/>
  <c r="P20" i="2"/>
  <c r="P22" i="2"/>
  <c r="X22" i="2"/>
  <c r="I23" i="2"/>
  <c r="R23" i="2"/>
  <c r="T23" i="2" s="1"/>
  <c r="S24" i="2"/>
  <c r="R25" i="2"/>
  <c r="T25" i="2" s="1"/>
  <c r="I27" i="2"/>
  <c r="P28" i="2"/>
  <c r="I30" i="2"/>
  <c r="R30" i="2"/>
  <c r="T30" i="2" s="1"/>
  <c r="V31" i="2"/>
  <c r="X31" i="2" s="1"/>
  <c r="S32" i="2"/>
  <c r="W32" i="2"/>
  <c r="I33" i="2"/>
  <c r="R33" i="2"/>
  <c r="P34" i="2"/>
  <c r="S36" i="2"/>
  <c r="L42" i="2"/>
  <c r="AA43" i="2"/>
  <c r="R48" i="2" s="1"/>
  <c r="AF43" i="2"/>
  <c r="P38" i="2"/>
  <c r="P41" i="2" s="1"/>
  <c r="M12" i="2"/>
  <c r="Y12" i="2"/>
  <c r="Y13" i="2" s="1"/>
  <c r="P10" i="2"/>
  <c r="I15" i="2"/>
  <c r="P16" i="2"/>
  <c r="T17" i="2"/>
  <c r="I19" i="2"/>
  <c r="T19" i="2"/>
  <c r="X20" i="2"/>
  <c r="I21" i="2"/>
  <c r="I25" i="2"/>
  <c r="P26" i="2"/>
  <c r="P27" i="2"/>
  <c r="I31" i="2"/>
  <c r="P32" i="2"/>
  <c r="T33" i="2"/>
  <c r="I35" i="2"/>
  <c r="T35" i="2"/>
  <c r="AB42" i="2"/>
  <c r="AB43" i="2" s="1"/>
  <c r="S48" i="2" s="1"/>
  <c r="I38" i="2"/>
  <c r="Y41" i="2"/>
  <c r="I40" i="2"/>
  <c r="P12" i="2"/>
  <c r="P13" i="2" s="1"/>
  <c r="AC12" i="2"/>
  <c r="AC13" i="2" s="1"/>
  <c r="Q37" i="2"/>
  <c r="Q42" i="2" s="1"/>
  <c r="Q43" i="2" s="1"/>
  <c r="P14" i="2"/>
  <c r="R14" i="2"/>
  <c r="I41" i="2"/>
  <c r="G46" i="2"/>
  <c r="U12" i="2"/>
  <c r="U13" i="2" s="1"/>
  <c r="F43" i="2"/>
  <c r="L43" i="2"/>
  <c r="F49" i="2" s="1"/>
  <c r="F50" i="2" s="1"/>
  <c r="AE43" i="2"/>
  <c r="AC41" i="2"/>
  <c r="N42" i="2"/>
  <c r="N43" i="2" s="1"/>
  <c r="G43" i="2"/>
  <c r="J41" i="2"/>
  <c r="J12" i="2"/>
  <c r="AC37" i="2"/>
  <c r="J37" i="2"/>
  <c r="U41" i="2"/>
  <c r="U42" i="2" s="1"/>
  <c r="U43" i="2" s="1"/>
  <c r="G49" i="2" s="1"/>
  <c r="J7" i="2"/>
  <c r="G47" i="2"/>
  <c r="I14" i="2"/>
  <c r="S14" i="2"/>
  <c r="S37" i="2" s="1"/>
  <c r="S42" i="2" s="1"/>
  <c r="S43" i="2" s="1"/>
  <c r="R47" i="2" s="1"/>
  <c r="W37" i="2"/>
  <c r="W42" i="2" s="1"/>
  <c r="W43" i="2" s="1"/>
  <c r="R49" i="2" s="1"/>
  <c r="AD43" i="2"/>
  <c r="K13" i="2"/>
  <c r="K43" i="2" s="1"/>
  <c r="X37" i="2" l="1"/>
  <c r="X42" i="2" s="1"/>
  <c r="X43" i="2" s="1"/>
  <c r="S49" i="2" s="1"/>
  <c r="I37" i="2"/>
  <c r="I42" i="2" s="1"/>
  <c r="I43" i="2" s="1"/>
  <c r="J42" i="2"/>
  <c r="V37" i="2"/>
  <c r="V42" i="2" s="1"/>
  <c r="V43" i="2" s="1"/>
  <c r="Q49" i="2" s="1"/>
  <c r="Q50" i="2" s="1"/>
  <c r="R37" i="2"/>
  <c r="R42" i="2" s="1"/>
  <c r="R43" i="2" s="1"/>
  <c r="Q47" i="2" s="1"/>
  <c r="T48" i="2"/>
  <c r="T14" i="2"/>
  <c r="T37" i="2" s="1"/>
  <c r="T42" i="2" s="1"/>
  <c r="T43" i="2" s="1"/>
  <c r="S47" i="2" s="1"/>
  <c r="S50" i="2" s="1"/>
  <c r="P37" i="2"/>
  <c r="P42" i="2" s="1"/>
  <c r="P43" i="2" s="1"/>
  <c r="T36" i="2"/>
  <c r="J13" i="2"/>
  <c r="R50" i="2"/>
  <c r="T47" i="2"/>
  <c r="J43" i="2"/>
  <c r="G50" i="2"/>
  <c r="AC42" i="2"/>
  <c r="AC43" i="2" s="1"/>
  <c r="T49" i="2" l="1"/>
  <c r="Q51" i="2"/>
  <c r="T50" i="2"/>
</calcChain>
</file>

<file path=xl/sharedStrings.xml><?xml version="1.0" encoding="utf-8"?>
<sst xmlns="http://schemas.openxmlformats.org/spreadsheetml/2006/main" count="214" uniqueCount="155">
  <si>
    <t>平成29年度中山間地域等直接支払交付金額（全組織合計）</t>
    <rPh sb="0" eb="2">
      <t>ヘイセイ</t>
    </rPh>
    <rPh sb="4" eb="5">
      <t>ネン</t>
    </rPh>
    <rPh sb="5" eb="6">
      <t>ド</t>
    </rPh>
    <rPh sb="6" eb="9">
      <t>チュウサンカン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9">
      <t>コウフキン</t>
    </rPh>
    <rPh sb="19" eb="20">
      <t>ガク</t>
    </rPh>
    <rPh sb="21" eb="22">
      <t>ゼン</t>
    </rPh>
    <rPh sb="22" eb="24">
      <t>ソシキ</t>
    </rPh>
    <rPh sb="24" eb="26">
      <t>ゴウケイ</t>
    </rPh>
    <phoneticPr fontId="2"/>
  </si>
  <si>
    <t>区分</t>
    <rPh sb="0" eb="2">
      <t>クブン</t>
    </rPh>
    <phoneticPr fontId="2"/>
  </si>
  <si>
    <t>Ｎｏ</t>
    <phoneticPr fontId="2"/>
  </si>
  <si>
    <t>集落協定名</t>
    <rPh sb="0" eb="2">
      <t>シュウラク</t>
    </rPh>
    <rPh sb="2" eb="4">
      <t>キョウテイ</t>
    </rPh>
    <rPh sb="4" eb="5">
      <t>メイ</t>
    </rPh>
    <phoneticPr fontId="2"/>
  </si>
  <si>
    <t>単価
区分</t>
    <rPh sb="0" eb="2">
      <t>タンカ</t>
    </rPh>
    <rPh sb="3" eb="5">
      <t>クブン</t>
    </rPh>
    <phoneticPr fontId="2"/>
  </si>
  <si>
    <t>協定面積（単位　㎡）</t>
    <rPh sb="0" eb="2">
      <t>キョウテイ</t>
    </rPh>
    <rPh sb="2" eb="4">
      <t>メンセキ</t>
    </rPh>
    <rPh sb="5" eb="7">
      <t>タンイ</t>
    </rPh>
    <phoneticPr fontId="2"/>
  </si>
  <si>
    <t>交付金額（単位　円）</t>
    <rPh sb="0" eb="2">
      <t>コウフ</t>
    </rPh>
    <rPh sb="2" eb="4">
      <t>キンガク</t>
    </rPh>
    <rPh sb="5" eb="7">
      <t>タンイ</t>
    </rPh>
    <rPh sb="8" eb="9">
      <t>エン</t>
    </rPh>
    <phoneticPr fontId="2"/>
  </si>
  <si>
    <t>合計</t>
    <rPh sb="0" eb="2">
      <t>ゴウケイ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</si>
  <si>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</si>
  <si>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</si>
  <si>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小計</t>
    <rPh sb="0" eb="1">
      <t>ショウ</t>
    </rPh>
    <rPh sb="1" eb="2">
      <t>ケイ</t>
    </rPh>
    <phoneticPr fontId="2"/>
  </si>
  <si>
    <t>急傾斜</t>
    <rPh sb="0" eb="3">
      <t>キュウケイシャ</t>
    </rPh>
    <phoneticPr fontId="2"/>
  </si>
  <si>
    <t>緩傾斜</t>
    <rPh sb="0" eb="3">
      <t>カンケイシャ</t>
    </rPh>
    <phoneticPr fontId="2"/>
  </si>
  <si>
    <t>小計</t>
    <rPh sb="0" eb="2">
      <t>ショウケイ</t>
    </rPh>
    <phoneticPr fontId="2"/>
  </si>
  <si>
    <t>緩傾斜</t>
    <rPh sb="0" eb="1">
      <t>ユル</t>
    </rPh>
    <rPh sb="1" eb="3">
      <t>ケイシャ</t>
    </rPh>
    <phoneticPr fontId="2"/>
  </si>
  <si>
    <t>法定指定地域</t>
    <rPh sb="0" eb="2">
      <t>ホウテイ</t>
    </rPh>
    <rPh sb="2" eb="4">
      <t>シテイ</t>
    </rPh>
    <rPh sb="4" eb="6">
      <t>チイキ</t>
    </rPh>
    <phoneticPr fontId="2"/>
  </si>
  <si>
    <t>黒岩</t>
    <rPh sb="0" eb="2">
      <t>クロイワ</t>
    </rPh>
    <phoneticPr fontId="2"/>
  </si>
  <si>
    <t>通常</t>
    <rPh sb="0" eb="2">
      <t>ツウジョウ</t>
    </rPh>
    <phoneticPr fontId="2"/>
  </si>
  <si>
    <t>８割</t>
    <rPh sb="1" eb="2">
      <t>ワリ</t>
    </rPh>
    <phoneticPr fontId="2"/>
  </si>
  <si>
    <t>法定指定地域　合計</t>
    <rPh sb="0" eb="2">
      <t>ホウテイ</t>
    </rPh>
    <rPh sb="2" eb="4">
      <t>シテイ</t>
    </rPh>
    <rPh sb="4" eb="6">
      <t>チイキ</t>
    </rPh>
    <rPh sb="7" eb="9">
      <t>ゴウケイ</t>
    </rPh>
    <phoneticPr fontId="2"/>
  </si>
  <si>
    <t>知事特認地域</t>
    <rPh sb="0" eb="2">
      <t>チジ</t>
    </rPh>
    <rPh sb="2" eb="4">
      <t>トクニン</t>
    </rPh>
    <rPh sb="4" eb="6">
      <t>チイキ</t>
    </rPh>
    <phoneticPr fontId="2"/>
  </si>
  <si>
    <t>更木</t>
    <rPh sb="0" eb="1">
      <t>サラ</t>
    </rPh>
    <rPh sb="1" eb="2">
      <t>キ</t>
    </rPh>
    <phoneticPr fontId="2"/>
  </si>
  <si>
    <t>口内</t>
    <rPh sb="0" eb="1">
      <t>クチ</t>
    </rPh>
    <rPh sb="1" eb="2">
      <t>ナイ</t>
    </rPh>
    <phoneticPr fontId="2"/>
  </si>
  <si>
    <t>稲瀬</t>
    <rPh sb="0" eb="1">
      <t>イナ</t>
    </rPh>
    <rPh sb="1" eb="2">
      <t>セ</t>
    </rPh>
    <phoneticPr fontId="2"/>
  </si>
  <si>
    <t>和賀</t>
    <rPh sb="0" eb="2">
      <t>ワガ</t>
    </rPh>
    <phoneticPr fontId="2"/>
  </si>
  <si>
    <t>知事特認　合計</t>
    <rPh sb="0" eb="2">
      <t>チジ</t>
    </rPh>
    <rPh sb="2" eb="4">
      <t>トクニン</t>
    </rPh>
    <rPh sb="5" eb="6">
      <t>ゴウ</t>
    </rPh>
    <rPh sb="6" eb="7">
      <t>ケイ</t>
    </rPh>
    <phoneticPr fontId="2"/>
  </si>
  <si>
    <t>Ｎｏ</t>
    <phoneticPr fontId="2"/>
  </si>
  <si>
    <t>集落名</t>
    <rPh sb="0" eb="2">
      <t>シュウラク</t>
    </rPh>
    <rPh sb="2" eb="3">
      <t>メイ</t>
    </rPh>
    <phoneticPr fontId="2"/>
  </si>
  <si>
    <t>団地数</t>
    <rPh sb="0" eb="2">
      <t>ダンチ</t>
    </rPh>
    <rPh sb="2" eb="3">
      <t>スウ</t>
    </rPh>
    <phoneticPr fontId="2"/>
  </si>
  <si>
    <t>参加農家数</t>
    <rPh sb="0" eb="2">
      <t>サンカ</t>
    </rPh>
    <rPh sb="2" eb="4">
      <t>ノウカ</t>
    </rPh>
    <rPh sb="4" eb="5">
      <t>スウ</t>
    </rPh>
    <phoneticPr fontId="2"/>
  </si>
  <si>
    <t>交付単価区分</t>
    <rPh sb="0" eb="2">
      <t>コウフ</t>
    </rPh>
    <rPh sb="2" eb="4">
      <t>タンカ</t>
    </rPh>
    <rPh sb="4" eb="6">
      <t>クブン</t>
    </rPh>
    <phoneticPr fontId="2"/>
  </si>
  <si>
    <t>面積（単位　㎡）</t>
    <rPh sb="0" eb="2">
      <t>メンセキ</t>
    </rPh>
    <rPh sb="3" eb="5">
      <t>タンイ</t>
    </rPh>
    <phoneticPr fontId="2"/>
  </si>
  <si>
    <t>協定識別コード</t>
    <rPh sb="0" eb="2">
      <t>キョウテイ</t>
    </rPh>
    <rPh sb="2" eb="4">
      <t>シキベツ</t>
    </rPh>
    <phoneticPr fontId="2"/>
  </si>
  <si>
    <t>田（急傾斜）</t>
    <rPh sb="0" eb="1">
      <t>タ</t>
    </rPh>
    <rPh sb="2" eb="5">
      <t>キュウケイシャ</t>
    </rPh>
    <phoneticPr fontId="2"/>
  </si>
  <si>
    <t>田（緩傾斜）</t>
    <rPh sb="0" eb="1">
      <t>タ</t>
    </rPh>
    <rPh sb="2" eb="5">
      <t>カンケイシャ</t>
    </rPh>
    <phoneticPr fontId="2"/>
  </si>
  <si>
    <t>畑（急傾斜）</t>
    <rPh sb="0" eb="1">
      <t>ハタケ</t>
    </rPh>
    <rPh sb="2" eb="5">
      <t>キュウケイシャ</t>
    </rPh>
    <phoneticPr fontId="2"/>
  </si>
  <si>
    <t>畑（緩傾斜）</t>
    <rPh sb="0" eb="1">
      <t>ハタケ</t>
    </rPh>
    <rPh sb="2" eb="5">
      <t>カンケイシャ</t>
    </rPh>
    <phoneticPr fontId="2"/>
  </si>
  <si>
    <t>国費</t>
    <rPh sb="0" eb="2">
      <t>コクヒ</t>
    </rPh>
    <phoneticPr fontId="2"/>
  </si>
  <si>
    <t>県費</t>
    <rPh sb="0" eb="2">
      <t>ケンピ</t>
    </rPh>
    <phoneticPr fontId="2"/>
  </si>
  <si>
    <t>市費</t>
    <rPh sb="0" eb="2">
      <t>シヒ</t>
    </rPh>
    <phoneticPr fontId="2"/>
  </si>
  <si>
    <t>法定指定地域
国　1/2
県　1/4
市　1/4</t>
    <rPh sb="0" eb="2">
      <t>ホウテイ</t>
    </rPh>
    <rPh sb="2" eb="4">
      <t>シテイ</t>
    </rPh>
    <rPh sb="4" eb="6">
      <t>チイキ</t>
    </rPh>
    <rPh sb="7" eb="8">
      <t>クニ</t>
    </rPh>
    <rPh sb="13" eb="14">
      <t>ケン</t>
    </rPh>
    <rPh sb="19" eb="20">
      <t>シ</t>
    </rPh>
    <phoneticPr fontId="2"/>
  </si>
  <si>
    <t>32060004</t>
    <phoneticPr fontId="2"/>
  </si>
  <si>
    <t>沢目</t>
    <rPh sb="0" eb="1">
      <t>サワ</t>
    </rPh>
    <rPh sb="1" eb="2">
      <t>メ</t>
    </rPh>
    <phoneticPr fontId="2"/>
  </si>
  <si>
    <t>32060001</t>
    <phoneticPr fontId="2"/>
  </si>
  <si>
    <t>黒岩第６工区</t>
    <rPh sb="0" eb="2">
      <t>クロイワ</t>
    </rPh>
    <rPh sb="2" eb="3">
      <t>ダイ</t>
    </rPh>
    <rPh sb="4" eb="6">
      <t>コウク</t>
    </rPh>
    <phoneticPr fontId="2"/>
  </si>
  <si>
    <t>32060002</t>
    <phoneticPr fontId="2"/>
  </si>
  <si>
    <t>湯沢</t>
    <rPh sb="0" eb="2">
      <t>ユザワ</t>
    </rPh>
    <phoneticPr fontId="2"/>
  </si>
  <si>
    <t>32060003</t>
    <phoneticPr fontId="2"/>
  </si>
  <si>
    <t>黒岩第８工区</t>
    <rPh sb="0" eb="2">
      <t>クロイワ</t>
    </rPh>
    <rPh sb="2" eb="3">
      <t>ダイ</t>
    </rPh>
    <rPh sb="4" eb="6">
      <t>コウク</t>
    </rPh>
    <phoneticPr fontId="2"/>
  </si>
  <si>
    <t>32060005</t>
    <phoneticPr fontId="2"/>
  </si>
  <si>
    <t>黒岩万内</t>
    <rPh sb="0" eb="2">
      <t>クロイワ</t>
    </rPh>
    <rPh sb="2" eb="3">
      <t>マン</t>
    </rPh>
    <rPh sb="3" eb="4">
      <t>ナイ</t>
    </rPh>
    <phoneticPr fontId="2"/>
  </si>
  <si>
    <t>知事特認地域
国　1/3
県　1/3
市　1/3</t>
    <rPh sb="0" eb="2">
      <t>チジ</t>
    </rPh>
    <rPh sb="2" eb="4">
      <t>トクニン</t>
    </rPh>
    <rPh sb="4" eb="6">
      <t>チイキ</t>
    </rPh>
    <rPh sb="7" eb="8">
      <t>クニ</t>
    </rPh>
    <rPh sb="13" eb="14">
      <t>ケン</t>
    </rPh>
    <rPh sb="19" eb="20">
      <t>シ</t>
    </rPh>
    <phoneticPr fontId="2"/>
  </si>
  <si>
    <t>32060006</t>
    <phoneticPr fontId="2"/>
  </si>
  <si>
    <t>八天</t>
    <rPh sb="0" eb="1">
      <t>ハッ</t>
    </rPh>
    <rPh sb="1" eb="2">
      <t>テン</t>
    </rPh>
    <phoneticPr fontId="2"/>
  </si>
  <si>
    <t>32060007</t>
    <phoneticPr fontId="2"/>
  </si>
  <si>
    <t>山寺・大竹・大森</t>
    <rPh sb="0" eb="2">
      <t>ヤマデラ</t>
    </rPh>
    <rPh sb="3" eb="5">
      <t>オオタケ</t>
    </rPh>
    <rPh sb="6" eb="8">
      <t>オオモリ</t>
    </rPh>
    <phoneticPr fontId="2"/>
  </si>
  <si>
    <t>32060008</t>
    <phoneticPr fontId="2"/>
  </si>
  <si>
    <t>臥牛</t>
    <rPh sb="0" eb="1">
      <t>フ</t>
    </rPh>
    <rPh sb="1" eb="2">
      <t>ウシ</t>
    </rPh>
    <phoneticPr fontId="2"/>
  </si>
  <si>
    <t>32060010</t>
    <phoneticPr fontId="2"/>
  </si>
  <si>
    <t>柧木田</t>
    <rPh sb="0" eb="1">
      <t>コ</t>
    </rPh>
    <rPh sb="1" eb="3">
      <t>キダ</t>
    </rPh>
    <phoneticPr fontId="2"/>
  </si>
  <si>
    <t>32060011</t>
    <phoneticPr fontId="2"/>
  </si>
  <si>
    <t>青沢</t>
    <rPh sb="0" eb="2">
      <t>アオサワ</t>
    </rPh>
    <phoneticPr fontId="2"/>
  </si>
  <si>
    <t>32060013</t>
    <phoneticPr fontId="2"/>
  </si>
  <si>
    <t>中山間水押</t>
    <rPh sb="0" eb="3">
      <t>チュウサンカン</t>
    </rPh>
    <rPh sb="3" eb="4">
      <t>ミズ</t>
    </rPh>
    <rPh sb="4" eb="5">
      <t>オ</t>
    </rPh>
    <phoneticPr fontId="2"/>
  </si>
  <si>
    <t>32060014</t>
    <phoneticPr fontId="2"/>
  </si>
  <si>
    <t>仁田</t>
    <rPh sb="0" eb="2">
      <t>ニタ</t>
    </rPh>
    <phoneticPr fontId="2"/>
  </si>
  <si>
    <t>32060015</t>
    <phoneticPr fontId="2"/>
  </si>
  <si>
    <t>大鳥田１</t>
    <rPh sb="0" eb="2">
      <t>オオトリ</t>
    </rPh>
    <rPh sb="2" eb="3">
      <t>タ</t>
    </rPh>
    <phoneticPr fontId="2"/>
  </si>
  <si>
    <t>32060019</t>
    <phoneticPr fontId="2"/>
  </si>
  <si>
    <t>蓬田</t>
    <rPh sb="0" eb="2">
      <t>ヨモギダ</t>
    </rPh>
    <phoneticPr fontId="2"/>
  </si>
  <si>
    <t>32060020</t>
    <phoneticPr fontId="2"/>
  </si>
  <si>
    <t>草刈場</t>
    <rPh sb="0" eb="2">
      <t>クサカリ</t>
    </rPh>
    <rPh sb="2" eb="3">
      <t>バ</t>
    </rPh>
    <phoneticPr fontId="2"/>
  </si>
  <si>
    <t>32060021</t>
    <phoneticPr fontId="2"/>
  </si>
  <si>
    <t>中山間地十文字</t>
    <rPh sb="0" eb="3">
      <t>チュウサンカン</t>
    </rPh>
    <rPh sb="3" eb="4">
      <t>チ</t>
    </rPh>
    <rPh sb="4" eb="7">
      <t>ジュウモンジ</t>
    </rPh>
    <phoneticPr fontId="2"/>
  </si>
  <si>
    <t>32060022</t>
    <phoneticPr fontId="2"/>
  </si>
  <si>
    <t>鳥野</t>
    <rPh sb="0" eb="1">
      <t>トリ</t>
    </rPh>
    <rPh sb="1" eb="2">
      <t>ノ</t>
    </rPh>
    <phoneticPr fontId="2"/>
  </si>
  <si>
    <t>32060012</t>
    <phoneticPr fontId="2"/>
  </si>
  <si>
    <t>古川口37</t>
    <rPh sb="0" eb="2">
      <t>フルカワ</t>
    </rPh>
    <rPh sb="2" eb="3">
      <t>グチ</t>
    </rPh>
    <phoneticPr fontId="2"/>
  </si>
  <si>
    <t>32060016</t>
    <phoneticPr fontId="2"/>
  </si>
  <si>
    <t>上野田</t>
    <rPh sb="0" eb="3">
      <t>カミノダ</t>
    </rPh>
    <phoneticPr fontId="2"/>
  </si>
  <si>
    <t>32060023</t>
    <phoneticPr fontId="2"/>
  </si>
  <si>
    <t>口内３</t>
    <rPh sb="0" eb="1">
      <t>クチ</t>
    </rPh>
    <rPh sb="1" eb="2">
      <t>ナイ</t>
    </rPh>
    <phoneticPr fontId="2"/>
  </si>
  <si>
    <t>32060030</t>
    <phoneticPr fontId="2"/>
  </si>
  <si>
    <t>小池</t>
    <rPh sb="0" eb="2">
      <t>コイケ</t>
    </rPh>
    <phoneticPr fontId="2"/>
  </si>
  <si>
    <t>32060024</t>
    <phoneticPr fontId="2"/>
  </si>
  <si>
    <t>上台</t>
    <rPh sb="0" eb="1">
      <t>ウエ</t>
    </rPh>
    <rPh sb="1" eb="2">
      <t>ダイ</t>
    </rPh>
    <phoneticPr fontId="2"/>
  </si>
  <si>
    <t>32060025</t>
    <phoneticPr fontId="2"/>
  </si>
  <si>
    <t>上門岡第１</t>
    <rPh sb="0" eb="1">
      <t>カミ</t>
    </rPh>
    <rPh sb="1" eb="2">
      <t>カド</t>
    </rPh>
    <rPh sb="2" eb="3">
      <t>オカ</t>
    </rPh>
    <rPh sb="3" eb="4">
      <t>ダイ</t>
    </rPh>
    <phoneticPr fontId="2"/>
  </si>
  <si>
    <t>32060026</t>
    <phoneticPr fontId="2"/>
  </si>
  <si>
    <t>上門岡第２</t>
    <rPh sb="0" eb="1">
      <t>カミ</t>
    </rPh>
    <rPh sb="1" eb="2">
      <t>カド</t>
    </rPh>
    <rPh sb="2" eb="3">
      <t>オカ</t>
    </rPh>
    <rPh sb="3" eb="4">
      <t>ダイ</t>
    </rPh>
    <phoneticPr fontId="2"/>
  </si>
  <si>
    <t>32060027</t>
    <phoneticPr fontId="2"/>
  </si>
  <si>
    <t>水越</t>
    <rPh sb="0" eb="2">
      <t>ミズコシ</t>
    </rPh>
    <phoneticPr fontId="2"/>
  </si>
  <si>
    <t>32060028</t>
    <phoneticPr fontId="2"/>
  </si>
  <si>
    <t>中山間Ⅳ大谷地</t>
    <rPh sb="0" eb="3">
      <t>チュウサンカン</t>
    </rPh>
    <rPh sb="4" eb="7">
      <t>オオヤチ</t>
    </rPh>
    <phoneticPr fontId="2"/>
  </si>
  <si>
    <t>32060029</t>
    <phoneticPr fontId="2"/>
  </si>
  <si>
    <t>内門岡</t>
    <rPh sb="0" eb="1">
      <t>ウチ</t>
    </rPh>
    <rPh sb="1" eb="2">
      <t>カド</t>
    </rPh>
    <rPh sb="2" eb="3">
      <t>オカ</t>
    </rPh>
    <phoneticPr fontId="2"/>
  </si>
  <si>
    <t>32060031</t>
    <phoneticPr fontId="2"/>
  </si>
  <si>
    <t>小吹野集落会</t>
    <rPh sb="0" eb="1">
      <t>コ</t>
    </rPh>
    <rPh sb="1" eb="3">
      <t>フキノ</t>
    </rPh>
    <rPh sb="3" eb="5">
      <t>シュウラク</t>
    </rPh>
    <rPh sb="5" eb="6">
      <t>カイ</t>
    </rPh>
    <phoneticPr fontId="2"/>
  </si>
  <si>
    <t>32060009</t>
    <phoneticPr fontId="2"/>
  </si>
  <si>
    <t>臥牛12</t>
    <rPh sb="0" eb="1">
      <t>フ</t>
    </rPh>
    <rPh sb="1" eb="2">
      <t>ウシ</t>
    </rPh>
    <phoneticPr fontId="2"/>
  </si>
  <si>
    <t>32060017</t>
    <phoneticPr fontId="2"/>
  </si>
  <si>
    <t>真木沢</t>
    <rPh sb="0" eb="2">
      <t>マキ</t>
    </rPh>
    <rPh sb="2" eb="3">
      <t>サワ</t>
    </rPh>
    <phoneticPr fontId="2"/>
  </si>
  <si>
    <t>32060018</t>
    <phoneticPr fontId="2"/>
  </si>
  <si>
    <t>大越田</t>
    <rPh sb="0" eb="2">
      <t>オオコシ</t>
    </rPh>
    <rPh sb="2" eb="3">
      <t>タ</t>
    </rPh>
    <phoneticPr fontId="2"/>
  </si>
  <si>
    <t>面積（㎡）</t>
    <rPh sb="0" eb="2">
      <t>メンセキ</t>
    </rPh>
    <phoneticPr fontId="2"/>
  </si>
  <si>
    <t>交付金額（円）</t>
    <rPh sb="0" eb="2">
      <t>コウフ</t>
    </rPh>
    <rPh sb="2" eb="4">
      <t>キンガク</t>
    </rPh>
    <rPh sb="5" eb="6">
      <t>エン</t>
    </rPh>
    <phoneticPr fontId="2"/>
  </si>
  <si>
    <t>交付単価</t>
    <rPh sb="0" eb="2">
      <t>コウフ</t>
    </rPh>
    <rPh sb="2" eb="4">
      <t>タンカ</t>
    </rPh>
    <phoneticPr fontId="2"/>
  </si>
  <si>
    <t>急傾斜田（通常単価）</t>
    <rPh sb="0" eb="3">
      <t>キュウケイシャ</t>
    </rPh>
    <rPh sb="3" eb="4">
      <t>タ</t>
    </rPh>
    <rPh sb="5" eb="7">
      <t>ツウジョウ</t>
    </rPh>
    <rPh sb="7" eb="9">
      <t>タンカ</t>
    </rPh>
    <phoneticPr fontId="2"/>
  </si>
  <si>
    <t>21,000円/10a</t>
    <rPh sb="6" eb="7">
      <t>エン</t>
    </rPh>
    <phoneticPr fontId="2"/>
  </si>
  <si>
    <t>国費</t>
  </si>
  <si>
    <t>県費</t>
  </si>
  <si>
    <t>市費</t>
  </si>
  <si>
    <t>合計</t>
  </si>
  <si>
    <t>急傾斜田（８割単価）</t>
    <rPh sb="0" eb="3">
      <t>キュウケイシャ</t>
    </rPh>
    <rPh sb="3" eb="4">
      <t>タ</t>
    </rPh>
    <rPh sb="6" eb="7">
      <t>ワリ</t>
    </rPh>
    <rPh sb="7" eb="9">
      <t>タンカ</t>
    </rPh>
    <phoneticPr fontId="2"/>
  </si>
  <si>
    <t>16,800円/10a</t>
    <rPh sb="6" eb="7">
      <t>エン</t>
    </rPh>
    <phoneticPr fontId="2"/>
  </si>
  <si>
    <t>急傾斜（田）</t>
    <rPh sb="0" eb="3">
      <t>キュウケイシャ</t>
    </rPh>
    <rPh sb="4" eb="5">
      <t>タ</t>
    </rPh>
    <phoneticPr fontId="2"/>
  </si>
  <si>
    <t>急傾斜畑（通常単価）</t>
    <rPh sb="0" eb="3">
      <t>キュウケイシャ</t>
    </rPh>
    <rPh sb="3" eb="4">
      <t>ハタケ</t>
    </rPh>
    <rPh sb="5" eb="7">
      <t>ツウジョウ</t>
    </rPh>
    <rPh sb="7" eb="9">
      <t>タンカ</t>
    </rPh>
    <phoneticPr fontId="2"/>
  </si>
  <si>
    <t>11,500円/10a</t>
    <rPh sb="6" eb="7">
      <t>エン</t>
    </rPh>
    <phoneticPr fontId="2"/>
  </si>
  <si>
    <t>急傾斜（畑）</t>
    <rPh sb="0" eb="3">
      <t>キュウケイシャ</t>
    </rPh>
    <rPh sb="4" eb="5">
      <t>ハタケ</t>
    </rPh>
    <phoneticPr fontId="2"/>
  </si>
  <si>
    <t>緩傾斜田（通常単価）</t>
    <rPh sb="0" eb="3">
      <t>カンケイシャ</t>
    </rPh>
    <rPh sb="3" eb="4">
      <t>タ</t>
    </rPh>
    <rPh sb="5" eb="7">
      <t>ツウジョウ</t>
    </rPh>
    <rPh sb="7" eb="9">
      <t>タンカ</t>
    </rPh>
    <phoneticPr fontId="2"/>
  </si>
  <si>
    <t>8,000円/10a</t>
    <rPh sb="5" eb="6">
      <t>エン</t>
    </rPh>
    <phoneticPr fontId="2"/>
  </si>
  <si>
    <t>緩傾斜（田）</t>
    <rPh sb="0" eb="3">
      <t>カンケイシャ</t>
    </rPh>
    <rPh sb="4" eb="5">
      <t>タ</t>
    </rPh>
    <phoneticPr fontId="2"/>
  </si>
  <si>
    <t>国費+県費</t>
    <rPh sb="0" eb="2">
      <t>コクヒ</t>
    </rPh>
    <rPh sb="3" eb="5">
      <t>ケンピ</t>
    </rPh>
    <phoneticPr fontId="2"/>
  </si>
  <si>
    <t>令和４年度中山間地域等直接支払交付金額（全組織合計）</t>
    <rPh sb="0" eb="2">
      <t>レイワ</t>
    </rPh>
    <rPh sb="3" eb="4">
      <t>ネン</t>
    </rPh>
    <rPh sb="4" eb="5">
      <t>ド</t>
    </rPh>
    <rPh sb="5" eb="8">
      <t>チュウサンカン</t>
    </rPh>
    <rPh sb="8" eb="10">
      <t>チイキ</t>
    </rPh>
    <rPh sb="10" eb="11">
      <t>トウ</t>
    </rPh>
    <rPh sb="11" eb="13">
      <t>チョクセツ</t>
    </rPh>
    <rPh sb="13" eb="15">
      <t>シハライ</t>
    </rPh>
    <rPh sb="15" eb="18">
      <t>コウフキン</t>
    </rPh>
    <rPh sb="18" eb="19">
      <t>ガク</t>
    </rPh>
    <rPh sb="20" eb="21">
      <t>ゼン</t>
    </rPh>
    <rPh sb="21" eb="23">
      <t>ソシキ</t>
    </rPh>
    <rPh sb="23" eb="25">
      <t>ゴウケイ</t>
    </rPh>
    <phoneticPr fontId="2"/>
  </si>
  <si>
    <t>沢目集落</t>
    <rPh sb="0" eb="1">
      <t>サワ</t>
    </rPh>
    <rPh sb="1" eb="2">
      <t>メ</t>
    </rPh>
    <rPh sb="2" eb="4">
      <t>シュウラク</t>
    </rPh>
    <phoneticPr fontId="4"/>
  </si>
  <si>
    <t>黒岩第６工区集落協定</t>
    <rPh sb="0" eb="2">
      <t>クロイワ</t>
    </rPh>
    <rPh sb="2" eb="3">
      <t>ダイ</t>
    </rPh>
    <rPh sb="4" eb="5">
      <t>コウ</t>
    </rPh>
    <rPh sb="5" eb="6">
      <t>ク</t>
    </rPh>
    <rPh sb="6" eb="8">
      <t>シュウラク</t>
    </rPh>
    <phoneticPr fontId="4"/>
  </si>
  <si>
    <t>黒岩第８工区集落協定</t>
    <rPh sb="0" eb="2">
      <t>クロイワ</t>
    </rPh>
    <rPh sb="2" eb="3">
      <t>ダイ</t>
    </rPh>
    <rPh sb="4" eb="5">
      <t>コウ</t>
    </rPh>
    <rPh sb="5" eb="6">
      <t>ク</t>
    </rPh>
    <rPh sb="6" eb="8">
      <t>シュウラク</t>
    </rPh>
    <rPh sb="8" eb="10">
      <t>キョウテイ</t>
    </rPh>
    <phoneticPr fontId="4"/>
  </si>
  <si>
    <t>黒岩万内集落</t>
    <rPh sb="0" eb="2">
      <t>クロイワ</t>
    </rPh>
    <rPh sb="2" eb="3">
      <t>マン</t>
    </rPh>
    <rPh sb="3" eb="4">
      <t>ナイ</t>
    </rPh>
    <rPh sb="4" eb="6">
      <t>シュウラク</t>
    </rPh>
    <phoneticPr fontId="4"/>
  </si>
  <si>
    <t>更木地区中山間組合</t>
    <rPh sb="0" eb="2">
      <t>サラキ</t>
    </rPh>
    <rPh sb="2" eb="4">
      <t>チク</t>
    </rPh>
    <rPh sb="4" eb="7">
      <t>チュウサンカン</t>
    </rPh>
    <rPh sb="7" eb="9">
      <t>クミアイ</t>
    </rPh>
    <phoneticPr fontId="4"/>
  </si>
  <si>
    <t>臥牛12集落</t>
    <rPh sb="0" eb="1">
      <t>フ</t>
    </rPh>
    <rPh sb="1" eb="2">
      <t>ウシ</t>
    </rPh>
    <rPh sb="4" eb="6">
      <t>シュウラク</t>
    </rPh>
    <phoneticPr fontId="4"/>
  </si>
  <si>
    <t>柧木田集落協定</t>
    <rPh sb="0" eb="1">
      <t>カド</t>
    </rPh>
    <rPh sb="1" eb="2">
      <t>キ</t>
    </rPh>
    <rPh sb="2" eb="3">
      <t>タ</t>
    </rPh>
    <rPh sb="3" eb="5">
      <t>シュウラク</t>
    </rPh>
    <rPh sb="5" eb="7">
      <t>キョウテイ</t>
    </rPh>
    <phoneticPr fontId="4"/>
  </si>
  <si>
    <t>青沢集落協定</t>
    <rPh sb="0" eb="1">
      <t>アオ</t>
    </rPh>
    <rPh sb="1" eb="2">
      <t>サワ</t>
    </rPh>
    <rPh sb="2" eb="4">
      <t>シュウラク</t>
    </rPh>
    <rPh sb="4" eb="6">
      <t>キョウテイ</t>
    </rPh>
    <phoneticPr fontId="4"/>
  </si>
  <si>
    <t>中山間水押集落協定</t>
    <rPh sb="0" eb="3">
      <t>チュウサンカン</t>
    </rPh>
    <rPh sb="3" eb="4">
      <t>ミズ</t>
    </rPh>
    <rPh sb="4" eb="5">
      <t>オ</t>
    </rPh>
    <rPh sb="5" eb="7">
      <t>シュウラク</t>
    </rPh>
    <rPh sb="7" eb="9">
      <t>キョウテイ</t>
    </rPh>
    <phoneticPr fontId="4"/>
  </si>
  <si>
    <t>中山間地仁田</t>
    <rPh sb="0" eb="3">
      <t>チュウサンカン</t>
    </rPh>
    <rPh sb="3" eb="4">
      <t>チ</t>
    </rPh>
    <rPh sb="4" eb="5">
      <t>ジン</t>
    </rPh>
    <rPh sb="5" eb="6">
      <t>タ</t>
    </rPh>
    <phoneticPr fontId="4"/>
  </si>
  <si>
    <t>大鳥田１集落協定</t>
    <rPh sb="0" eb="1">
      <t>オオ</t>
    </rPh>
    <rPh sb="1" eb="2">
      <t>トリ</t>
    </rPh>
    <rPh sb="2" eb="3">
      <t>タ</t>
    </rPh>
    <rPh sb="4" eb="6">
      <t>シュウラク</t>
    </rPh>
    <rPh sb="6" eb="8">
      <t>キョウテイ</t>
    </rPh>
    <phoneticPr fontId="4"/>
  </si>
  <si>
    <t>蓬田集落協定</t>
    <rPh sb="0" eb="1">
      <t>ホウ</t>
    </rPh>
    <rPh sb="1" eb="2">
      <t>タ</t>
    </rPh>
    <rPh sb="2" eb="4">
      <t>シュウラク</t>
    </rPh>
    <rPh sb="4" eb="6">
      <t>キョウテイ</t>
    </rPh>
    <phoneticPr fontId="4"/>
  </si>
  <si>
    <t>草刈場集落協定</t>
    <rPh sb="0" eb="2">
      <t>クサカリ</t>
    </rPh>
    <rPh sb="2" eb="3">
      <t>バ</t>
    </rPh>
    <rPh sb="3" eb="5">
      <t>シュウラク</t>
    </rPh>
    <rPh sb="5" eb="7">
      <t>キョウテイ</t>
    </rPh>
    <phoneticPr fontId="4"/>
  </si>
  <si>
    <t>中山間地十文字集落</t>
    <rPh sb="0" eb="3">
      <t>チュウサンカン</t>
    </rPh>
    <rPh sb="3" eb="4">
      <t>チ</t>
    </rPh>
    <rPh sb="4" eb="7">
      <t>ジュウモンジ</t>
    </rPh>
    <rPh sb="7" eb="9">
      <t>シュウラク</t>
    </rPh>
    <phoneticPr fontId="4"/>
  </si>
  <si>
    <t>鳥野集落</t>
    <rPh sb="0" eb="1">
      <t>トリ</t>
    </rPh>
    <rPh sb="1" eb="2">
      <t>ノ</t>
    </rPh>
    <rPh sb="2" eb="4">
      <t>シュウラク</t>
    </rPh>
    <phoneticPr fontId="4"/>
  </si>
  <si>
    <t>口内古川口２</t>
    <rPh sb="0" eb="2">
      <t>クチナイ</t>
    </rPh>
    <rPh sb="2" eb="4">
      <t>フルカワ</t>
    </rPh>
    <rPh sb="4" eb="5">
      <t>クチ</t>
    </rPh>
    <phoneticPr fontId="4"/>
  </si>
  <si>
    <t>上野田集落</t>
    <rPh sb="0" eb="3">
      <t>カミノダ</t>
    </rPh>
    <rPh sb="3" eb="5">
      <t>シュウラク</t>
    </rPh>
    <phoneticPr fontId="4"/>
  </si>
  <si>
    <t>口内３集落</t>
    <rPh sb="0" eb="1">
      <t>クチ</t>
    </rPh>
    <rPh sb="1" eb="2">
      <t>ナイ</t>
    </rPh>
    <rPh sb="3" eb="5">
      <t>シュウラク</t>
    </rPh>
    <phoneticPr fontId="4"/>
  </si>
  <si>
    <t>中山間小池集落</t>
    <rPh sb="0" eb="3">
      <t>チュウサンカン</t>
    </rPh>
    <rPh sb="3" eb="5">
      <t>コイケ</t>
    </rPh>
    <rPh sb="5" eb="7">
      <t>シュウラク</t>
    </rPh>
    <phoneticPr fontId="4"/>
  </si>
  <si>
    <t>真木沢集落協定</t>
    <rPh sb="0" eb="1">
      <t>マ</t>
    </rPh>
    <rPh sb="1" eb="2">
      <t>キ</t>
    </rPh>
    <rPh sb="2" eb="3">
      <t>サワ</t>
    </rPh>
    <rPh sb="3" eb="5">
      <t>シュウラク</t>
    </rPh>
    <rPh sb="5" eb="7">
      <t>キョウテイ</t>
    </rPh>
    <phoneticPr fontId="4"/>
  </si>
  <si>
    <t>中山間大越田集落</t>
    <rPh sb="0" eb="3">
      <t>チュウサンカン</t>
    </rPh>
    <rPh sb="3" eb="5">
      <t>オオコシ</t>
    </rPh>
    <rPh sb="5" eb="6">
      <t>タ</t>
    </rPh>
    <rPh sb="6" eb="8">
      <t>シュウラク</t>
    </rPh>
    <phoneticPr fontId="4"/>
  </si>
  <si>
    <t>上台集落協定</t>
    <rPh sb="0" eb="1">
      <t>ウエ</t>
    </rPh>
    <rPh sb="1" eb="2">
      <t>ダイ</t>
    </rPh>
    <rPh sb="2" eb="4">
      <t>シュウラク</t>
    </rPh>
    <rPh sb="4" eb="6">
      <t>キョウテイ</t>
    </rPh>
    <phoneticPr fontId="4"/>
  </si>
  <si>
    <t>上門岡第１集落協定</t>
    <rPh sb="0" eb="1">
      <t>ウエ</t>
    </rPh>
    <rPh sb="1" eb="2">
      <t>モン</t>
    </rPh>
    <rPh sb="2" eb="3">
      <t>オカ</t>
    </rPh>
    <rPh sb="3" eb="4">
      <t>ダイ</t>
    </rPh>
    <rPh sb="5" eb="7">
      <t>シュウラク</t>
    </rPh>
    <rPh sb="7" eb="9">
      <t>キョウテイ</t>
    </rPh>
    <phoneticPr fontId="4"/>
  </si>
  <si>
    <t>上門岡第２集落協定</t>
    <rPh sb="0" eb="1">
      <t>ウエ</t>
    </rPh>
    <rPh sb="1" eb="2">
      <t>モン</t>
    </rPh>
    <rPh sb="2" eb="3">
      <t>オカ</t>
    </rPh>
    <rPh sb="3" eb="4">
      <t>ダイ</t>
    </rPh>
    <rPh sb="5" eb="7">
      <t>シュウラク</t>
    </rPh>
    <rPh sb="7" eb="9">
      <t>キョウテイ</t>
    </rPh>
    <phoneticPr fontId="4"/>
  </si>
  <si>
    <t>水越集落協定</t>
    <rPh sb="0" eb="2">
      <t>ミズコシ</t>
    </rPh>
    <rPh sb="2" eb="4">
      <t>シュウラク</t>
    </rPh>
    <rPh sb="4" eb="6">
      <t>キョウテイ</t>
    </rPh>
    <phoneticPr fontId="4"/>
  </si>
  <si>
    <t>中山間大谷地活動組織集落協定</t>
    <rPh sb="0" eb="3">
      <t>チュウサンカン</t>
    </rPh>
    <rPh sb="3" eb="6">
      <t>オオヤチ</t>
    </rPh>
    <rPh sb="6" eb="8">
      <t>カツドウ</t>
    </rPh>
    <rPh sb="8" eb="10">
      <t>ソシキ</t>
    </rPh>
    <rPh sb="10" eb="12">
      <t>シュウラク</t>
    </rPh>
    <rPh sb="12" eb="14">
      <t>キョウテイ</t>
    </rPh>
    <phoneticPr fontId="4"/>
  </si>
  <si>
    <t>内門岡集落協定</t>
    <rPh sb="0" eb="1">
      <t>ウチ</t>
    </rPh>
    <rPh sb="1" eb="2">
      <t>モン</t>
    </rPh>
    <rPh sb="2" eb="3">
      <t>オカ</t>
    </rPh>
    <rPh sb="3" eb="5">
      <t>シュウラク</t>
    </rPh>
    <rPh sb="5" eb="7">
      <t>キョウテイ</t>
    </rPh>
    <phoneticPr fontId="4"/>
  </si>
  <si>
    <t>小吹野集落会集落協定</t>
    <rPh sb="0" eb="1">
      <t>コ</t>
    </rPh>
    <rPh sb="1" eb="3">
      <t>フキノ</t>
    </rPh>
    <rPh sb="3" eb="5">
      <t>シュウラク</t>
    </rPh>
    <rPh sb="5" eb="6">
      <t>カイ</t>
    </rPh>
    <rPh sb="6" eb="8">
      <t>シュウラク</t>
    </rPh>
    <rPh sb="8" eb="10">
      <t>キョウテイ</t>
    </rPh>
    <phoneticPr fontId="4"/>
  </si>
  <si>
    <t>集落協定
広域化加算</t>
    <phoneticPr fontId="2"/>
  </si>
  <si>
    <t>超急傾斜農地
保全管理加算</t>
    <phoneticPr fontId="2"/>
  </si>
  <si>
    <t>生産性
向上加算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</si>
</sst>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49" fontId="0" fillId="0" borderId="0" xfId="0" applyNumberFormat="1">
      <alignment vertical="center"/>
    </xf>
    <xf numFmtId="49" fontId="0" fillId="0" borderId="2" xfId="0" applyNumberForma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3" xfId="1" applyFont="1" applyBorder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3" borderId="0" xfId="0" applyFill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6" fillId="0" borderId="1" xfId="1" applyFont="1" applyBorder="1">
      <alignment vertical="center"/>
    </xf>
    <xf numFmtId="0" fontId="6" fillId="0" borderId="8" xfId="0" applyFont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38" fontId="6" fillId="2" borderId="1" xfId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38" fontId="6" fillId="3" borderId="1" xfId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8" fontId="8" fillId="0" borderId="1" xfId="1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workbookViewId="0">
      <selection activeCell="U6" sqref="U6"/>
    </sheetView>
  </sheetViews>
  <sheetFormatPr defaultRowHeight="12" x14ac:dyDescent="0.15"/>
  <cols>
    <col min="1" max="1" width="4.75" style="59" customWidth="1"/>
    <col min="2" max="2" width="4.375" style="59" customWidth="1"/>
    <col min="3" max="3" width="6.25" style="59" customWidth="1"/>
    <col min="4" max="4" width="18.5" style="59" customWidth="1"/>
    <col min="5" max="5" width="5.5" style="59" customWidth="1"/>
    <col min="6" max="12" width="8.625" style="59" customWidth="1"/>
    <col min="13" max="15" width="10.625" style="59" customWidth="1"/>
    <col min="16" max="16" width="9.25" style="59" customWidth="1"/>
    <col min="17" max="19" width="8.125" style="59" customWidth="1"/>
    <col min="20" max="20" width="9.875" style="59" customWidth="1"/>
    <col min="21" max="21" width="12.375" style="59" customWidth="1"/>
    <col min="22" max="22" width="9.625" style="59" customWidth="1"/>
    <col min="23" max="16384" width="9" style="59"/>
  </cols>
  <sheetData>
    <row r="1" spans="1:31" ht="15.75" customHeight="1" x14ac:dyDescent="0.15">
      <c r="A1" s="59" t="s">
        <v>123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9" customHeight="1" x14ac:dyDescent="0.15"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x14ac:dyDescent="0.15">
      <c r="A3" s="58" t="s">
        <v>1</v>
      </c>
      <c r="B3" s="61" t="s">
        <v>2</v>
      </c>
      <c r="C3" s="62" t="s">
        <v>3</v>
      </c>
      <c r="D3" s="63"/>
      <c r="E3" s="57" t="s">
        <v>4</v>
      </c>
      <c r="F3" s="64" t="s">
        <v>5</v>
      </c>
      <c r="G3" s="65"/>
      <c r="H3" s="65"/>
      <c r="I3" s="65"/>
      <c r="J3" s="65"/>
      <c r="K3" s="65"/>
      <c r="L3" s="66"/>
      <c r="M3" s="67" t="s">
        <v>6</v>
      </c>
      <c r="N3" s="67"/>
      <c r="O3" s="67"/>
      <c r="P3" s="67"/>
      <c r="Q3" s="67"/>
      <c r="R3" s="67"/>
      <c r="S3" s="67"/>
      <c r="T3" s="67"/>
      <c r="U3" s="67"/>
      <c r="V3" s="67"/>
    </row>
    <row r="4" spans="1:31" x14ac:dyDescent="0.15">
      <c r="A4" s="58"/>
      <c r="B4" s="68"/>
      <c r="C4" s="69"/>
      <c r="D4" s="70"/>
      <c r="E4" s="58"/>
      <c r="F4" s="67" t="s">
        <v>7</v>
      </c>
      <c r="G4" s="64" t="s">
        <v>8</v>
      </c>
      <c r="H4" s="65"/>
      <c r="I4" s="66"/>
      <c r="J4" s="64" t="s">
        <v>9</v>
      </c>
      <c r="K4" s="65"/>
      <c r="L4" s="66"/>
      <c r="M4" s="71" t="s">
        <v>7</v>
      </c>
      <c r="N4" s="72" t="s">
        <v>8</v>
      </c>
      <c r="O4" s="73"/>
      <c r="P4" s="74"/>
      <c r="Q4" s="72" t="s">
        <v>9</v>
      </c>
      <c r="R4" s="73"/>
      <c r="S4" s="74"/>
      <c r="T4" s="57" t="s">
        <v>152</v>
      </c>
      <c r="U4" s="57" t="s">
        <v>153</v>
      </c>
      <c r="V4" s="57" t="s">
        <v>154</v>
      </c>
    </row>
    <row r="5" spans="1:31" ht="25.5" customHeight="1" x14ac:dyDescent="0.15">
      <c r="A5" s="58"/>
      <c r="B5" s="75"/>
      <c r="C5" s="76"/>
      <c r="D5" s="77"/>
      <c r="E5" s="58"/>
      <c r="F5" s="67"/>
      <c r="G5" s="78" t="s">
        <v>10</v>
      </c>
      <c r="H5" s="78" t="s">
        <v>11</v>
      </c>
      <c r="I5" s="78" t="s">
        <v>12</v>
      </c>
      <c r="J5" s="78" t="s">
        <v>10</v>
      </c>
      <c r="K5" s="78" t="s">
        <v>11</v>
      </c>
      <c r="L5" s="78" t="s">
        <v>12</v>
      </c>
      <c r="M5" s="67"/>
      <c r="N5" s="78" t="s">
        <v>13</v>
      </c>
      <c r="O5" s="78" t="s">
        <v>11</v>
      </c>
      <c r="P5" s="78" t="s">
        <v>14</v>
      </c>
      <c r="Q5" s="78" t="s">
        <v>10</v>
      </c>
      <c r="R5" s="78" t="s">
        <v>11</v>
      </c>
      <c r="S5" s="78" t="s">
        <v>14</v>
      </c>
      <c r="T5" s="58"/>
      <c r="U5" s="58"/>
      <c r="V5" s="58"/>
    </row>
    <row r="6" spans="1:31" ht="15" customHeight="1" x14ac:dyDescent="0.15">
      <c r="A6" s="79" t="s">
        <v>15</v>
      </c>
      <c r="B6" s="80">
        <v>1</v>
      </c>
      <c r="C6" s="81" t="s">
        <v>16</v>
      </c>
      <c r="D6" s="82" t="s">
        <v>124</v>
      </c>
      <c r="E6" s="83" t="s">
        <v>17</v>
      </c>
      <c r="F6" s="84">
        <f>G6+J6</f>
        <v>257738</v>
      </c>
      <c r="G6" s="84">
        <f>H6+I6</f>
        <v>253636</v>
      </c>
      <c r="H6" s="84">
        <v>178599</v>
      </c>
      <c r="I6" s="84">
        <v>75037</v>
      </c>
      <c r="J6" s="84">
        <f>K6+L6</f>
        <v>4102</v>
      </c>
      <c r="K6" s="84">
        <v>4102</v>
      </c>
      <c r="L6" s="84">
        <v>0</v>
      </c>
      <c r="M6" s="85">
        <f>N6+Q6+T6+U6+V6</f>
        <v>4398048</v>
      </c>
      <c r="N6" s="85">
        <f>SUM(O6:P6)</f>
        <v>4350875</v>
      </c>
      <c r="O6" s="85">
        <v>3750579</v>
      </c>
      <c r="P6" s="85">
        <v>600296</v>
      </c>
      <c r="Q6" s="85">
        <f>SUM(R6:S6)</f>
        <v>47173</v>
      </c>
      <c r="R6" s="85">
        <v>47173</v>
      </c>
      <c r="S6" s="85">
        <v>0</v>
      </c>
      <c r="T6" s="85">
        <v>0</v>
      </c>
      <c r="U6" s="85">
        <v>0</v>
      </c>
      <c r="V6" s="85">
        <v>0</v>
      </c>
    </row>
    <row r="7" spans="1:31" ht="15" customHeight="1" x14ac:dyDescent="0.15">
      <c r="A7" s="86"/>
      <c r="B7" s="87">
        <v>2</v>
      </c>
      <c r="C7" s="88"/>
      <c r="D7" s="82" t="s">
        <v>125</v>
      </c>
      <c r="E7" s="89"/>
      <c r="F7" s="90">
        <f>G7+J7</f>
        <v>54806</v>
      </c>
      <c r="G7" s="90">
        <f>H7+I7</f>
        <v>54806</v>
      </c>
      <c r="H7" s="90">
        <v>54806</v>
      </c>
      <c r="I7" s="90">
        <v>0</v>
      </c>
      <c r="J7" s="90">
        <f>K7+L7</f>
        <v>0</v>
      </c>
      <c r="K7" s="90">
        <v>0</v>
      </c>
      <c r="L7" s="90">
        <v>0</v>
      </c>
      <c r="M7" s="85">
        <f>N7+Q7+T7+U7+V7</f>
        <v>1150926</v>
      </c>
      <c r="N7" s="85">
        <f>SUM(O7:P7)</f>
        <v>1150926</v>
      </c>
      <c r="O7" s="91">
        <v>1150926</v>
      </c>
      <c r="P7" s="91">
        <v>0</v>
      </c>
      <c r="Q7" s="85">
        <f>SUM(R7:S7)</f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</row>
    <row r="8" spans="1:31" ht="15" customHeight="1" x14ac:dyDescent="0.15">
      <c r="A8" s="92"/>
      <c r="B8" s="93" t="s">
        <v>10</v>
      </c>
      <c r="C8" s="94"/>
      <c r="D8" s="95"/>
      <c r="E8" s="96"/>
      <c r="F8" s="97">
        <f>SUM(F6:F7)</f>
        <v>312544</v>
      </c>
      <c r="G8" s="97">
        <f t="shared" ref="G8:P8" si="0">SUM(G6:G7)</f>
        <v>308442</v>
      </c>
      <c r="H8" s="97">
        <f t="shared" si="0"/>
        <v>233405</v>
      </c>
      <c r="I8" s="97">
        <f t="shared" si="0"/>
        <v>75037</v>
      </c>
      <c r="J8" s="97">
        <f t="shared" si="0"/>
        <v>4102</v>
      </c>
      <c r="K8" s="97">
        <f t="shared" si="0"/>
        <v>4102</v>
      </c>
      <c r="L8" s="97">
        <f t="shared" si="0"/>
        <v>0</v>
      </c>
      <c r="M8" s="97">
        <f>SUM(M6:M7)</f>
        <v>5548974</v>
      </c>
      <c r="N8" s="97">
        <f t="shared" si="0"/>
        <v>5501801</v>
      </c>
      <c r="O8" s="97">
        <f>SUM(O6:O7)</f>
        <v>4901505</v>
      </c>
      <c r="P8" s="97">
        <f>SUM(P6:P7)</f>
        <v>600296</v>
      </c>
      <c r="Q8" s="97">
        <f>SUM(Q6:Q7)</f>
        <v>47173</v>
      </c>
      <c r="R8" s="97">
        <f t="shared" ref="R8:S8" si="1">SUM(R6:R7)</f>
        <v>47173</v>
      </c>
      <c r="S8" s="97">
        <f t="shared" si="1"/>
        <v>0</v>
      </c>
      <c r="T8" s="97">
        <f t="shared" ref="T8" si="2">SUM(T6:T7)</f>
        <v>0</v>
      </c>
      <c r="U8" s="97">
        <f t="shared" ref="U8" si="3">SUM(U6:U7)</f>
        <v>0</v>
      </c>
      <c r="V8" s="97">
        <f t="shared" ref="V8" si="4">SUM(V6:V7)</f>
        <v>0</v>
      </c>
    </row>
    <row r="9" spans="1:31" ht="15" customHeight="1" x14ac:dyDescent="0.15">
      <c r="A9" s="92"/>
      <c r="B9" s="87">
        <v>4</v>
      </c>
      <c r="C9" s="81" t="s">
        <v>16</v>
      </c>
      <c r="D9" s="82" t="s">
        <v>126</v>
      </c>
      <c r="E9" s="61" t="s">
        <v>18</v>
      </c>
      <c r="F9" s="90">
        <f>G9+J9</f>
        <v>80692</v>
      </c>
      <c r="G9" s="90">
        <f>H9+I9</f>
        <v>80692</v>
      </c>
      <c r="H9" s="90">
        <v>80692</v>
      </c>
      <c r="I9" s="90">
        <v>0</v>
      </c>
      <c r="J9" s="90">
        <f>K9+L9</f>
        <v>0</v>
      </c>
      <c r="K9" s="90">
        <v>0</v>
      </c>
      <c r="L9" s="90">
        <v>0</v>
      </c>
      <c r="M9" s="91">
        <f>N9+Q9+T9+U9+V9</f>
        <v>1355625</v>
      </c>
      <c r="N9" s="85">
        <f>SUM(O9:P9)</f>
        <v>1355625</v>
      </c>
      <c r="O9" s="91">
        <v>1355625</v>
      </c>
      <c r="P9" s="91">
        <v>0</v>
      </c>
      <c r="Q9" s="91">
        <f>SUM(R9:S9)</f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</row>
    <row r="10" spans="1:31" ht="15" customHeight="1" x14ac:dyDescent="0.15">
      <c r="A10" s="92"/>
      <c r="B10" s="98">
        <v>5</v>
      </c>
      <c r="C10" s="88"/>
      <c r="D10" s="82" t="s">
        <v>127</v>
      </c>
      <c r="E10" s="75"/>
      <c r="F10" s="84">
        <f>G10+J10</f>
        <v>77126</v>
      </c>
      <c r="G10" s="84">
        <f>H10+I10</f>
        <v>77126</v>
      </c>
      <c r="H10" s="84">
        <v>77126</v>
      </c>
      <c r="I10" s="84">
        <v>0</v>
      </c>
      <c r="J10" s="84">
        <f>K10+L10</f>
        <v>0</v>
      </c>
      <c r="K10" s="84">
        <v>0</v>
      </c>
      <c r="L10" s="84">
        <v>0</v>
      </c>
      <c r="M10" s="91">
        <f>N10+Q10+T10+U10+V10</f>
        <v>1295716</v>
      </c>
      <c r="N10" s="85">
        <f>SUM(O10:P10)</f>
        <v>1295716</v>
      </c>
      <c r="O10" s="85">
        <v>1295716</v>
      </c>
      <c r="P10" s="85">
        <v>0</v>
      </c>
      <c r="Q10" s="91">
        <f>SUM(R10:S10)</f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</row>
    <row r="11" spans="1:31" ht="15" customHeight="1" x14ac:dyDescent="0.15">
      <c r="A11" s="99"/>
      <c r="B11" s="93" t="s">
        <v>10</v>
      </c>
      <c r="C11" s="94"/>
      <c r="D11" s="95"/>
      <c r="E11" s="96"/>
      <c r="F11" s="97">
        <f>SUM(F9:F10)</f>
        <v>157818</v>
      </c>
      <c r="G11" s="97">
        <f t="shared" ref="G11:P11" si="5">SUM(G9:G10)</f>
        <v>157818</v>
      </c>
      <c r="H11" s="97">
        <f t="shared" si="5"/>
        <v>157818</v>
      </c>
      <c r="I11" s="97">
        <f t="shared" si="5"/>
        <v>0</v>
      </c>
      <c r="J11" s="97">
        <f t="shared" si="5"/>
        <v>0</v>
      </c>
      <c r="K11" s="97">
        <f t="shared" si="5"/>
        <v>0</v>
      </c>
      <c r="L11" s="97">
        <f t="shared" si="5"/>
        <v>0</v>
      </c>
      <c r="M11" s="97">
        <f t="shared" si="5"/>
        <v>2651341</v>
      </c>
      <c r="N11" s="97">
        <f t="shared" si="5"/>
        <v>2651341</v>
      </c>
      <c r="O11" s="97">
        <f t="shared" si="5"/>
        <v>2651341</v>
      </c>
      <c r="P11" s="97">
        <f t="shared" si="5"/>
        <v>0</v>
      </c>
      <c r="Q11" s="97">
        <f>SUM(Q9:Q10)</f>
        <v>0</v>
      </c>
      <c r="R11" s="97">
        <f t="shared" ref="R11:S11" si="6">SUM(R9:R10)</f>
        <v>0</v>
      </c>
      <c r="S11" s="97">
        <f t="shared" si="6"/>
        <v>0</v>
      </c>
      <c r="T11" s="97">
        <f t="shared" ref="T11" si="7">SUM(T9:T10)</f>
        <v>0</v>
      </c>
      <c r="U11" s="97">
        <f t="shared" ref="U11" si="8">SUM(U9:U10)</f>
        <v>0</v>
      </c>
      <c r="V11" s="97">
        <f t="shared" ref="V11" si="9">SUM(V9:V10)</f>
        <v>0</v>
      </c>
    </row>
    <row r="12" spans="1:31" ht="15" customHeight="1" x14ac:dyDescent="0.15">
      <c r="A12" s="100" t="s">
        <v>19</v>
      </c>
      <c r="B12" s="100"/>
      <c r="C12" s="101"/>
      <c r="D12" s="101"/>
      <c r="E12" s="102"/>
      <c r="F12" s="103">
        <f>F8+F11</f>
        <v>470362</v>
      </c>
      <c r="G12" s="103">
        <f t="shared" ref="G12:L12" si="10">G8+G11</f>
        <v>466260</v>
      </c>
      <c r="H12" s="103">
        <f t="shared" si="10"/>
        <v>391223</v>
      </c>
      <c r="I12" s="103">
        <f t="shared" si="10"/>
        <v>75037</v>
      </c>
      <c r="J12" s="103">
        <f t="shared" si="10"/>
        <v>4102</v>
      </c>
      <c r="K12" s="103">
        <f t="shared" si="10"/>
        <v>4102</v>
      </c>
      <c r="L12" s="103">
        <f t="shared" si="10"/>
        <v>0</v>
      </c>
      <c r="M12" s="103">
        <f t="shared" ref="M12" si="11">M8+M11</f>
        <v>8200315</v>
      </c>
      <c r="N12" s="103">
        <f t="shared" ref="N12" si="12">N8+N11</f>
        <v>8153142</v>
      </c>
      <c r="O12" s="103">
        <f t="shared" ref="O12" si="13">O8+O11</f>
        <v>7552846</v>
      </c>
      <c r="P12" s="103">
        <f t="shared" ref="P12" si="14">P8+P11</f>
        <v>600296</v>
      </c>
      <c r="Q12" s="103">
        <f t="shared" ref="Q12" si="15">Q8+Q11</f>
        <v>47173</v>
      </c>
      <c r="R12" s="103">
        <f t="shared" ref="R12" si="16">R8+R11</f>
        <v>47173</v>
      </c>
      <c r="S12" s="103">
        <f t="shared" ref="S12" si="17">S8+S11</f>
        <v>0</v>
      </c>
      <c r="T12" s="103">
        <f t="shared" ref="T12" si="18">T8+T11</f>
        <v>0</v>
      </c>
      <c r="U12" s="103">
        <f t="shared" ref="U12" si="19">U8+U11</f>
        <v>0</v>
      </c>
      <c r="V12" s="103">
        <f t="shared" ref="V12" si="20">V8+V11</f>
        <v>0</v>
      </c>
    </row>
    <row r="13" spans="1:31" ht="15" customHeight="1" x14ac:dyDescent="0.15">
      <c r="A13" s="79" t="s">
        <v>20</v>
      </c>
      <c r="B13" s="98">
        <v>6</v>
      </c>
      <c r="C13" s="104" t="s">
        <v>21</v>
      </c>
      <c r="D13" s="82" t="s">
        <v>128</v>
      </c>
      <c r="E13" s="105" t="s">
        <v>17</v>
      </c>
      <c r="F13" s="84">
        <f>G13+J13</f>
        <v>908116</v>
      </c>
      <c r="G13" s="84">
        <f>H13+I13</f>
        <v>898824</v>
      </c>
      <c r="H13" s="106">
        <v>851899</v>
      </c>
      <c r="I13" s="84">
        <v>46925</v>
      </c>
      <c r="J13" s="84">
        <f>K13+L13</f>
        <v>9292</v>
      </c>
      <c r="K13" s="84"/>
      <c r="L13" s="84">
        <v>9292</v>
      </c>
      <c r="M13" s="85">
        <f>N13+Q13+T13+U13+V13</f>
        <v>22638242</v>
      </c>
      <c r="N13" s="85">
        <f>SUM(O13:P13)</f>
        <v>18265279</v>
      </c>
      <c r="O13" s="85">
        <v>17889879</v>
      </c>
      <c r="P13" s="84">
        <v>375400</v>
      </c>
      <c r="Q13" s="85">
        <f>SUM(R13:S13)</f>
        <v>32519</v>
      </c>
      <c r="R13" s="85">
        <v>0</v>
      </c>
      <c r="S13" s="85">
        <v>32519</v>
      </c>
      <c r="T13" s="85">
        <v>2000000</v>
      </c>
      <c r="U13" s="85">
        <v>542796</v>
      </c>
      <c r="V13" s="85">
        <v>1797648</v>
      </c>
    </row>
    <row r="14" spans="1:31" ht="15" customHeight="1" x14ac:dyDescent="0.15">
      <c r="A14" s="86"/>
      <c r="B14" s="98">
        <v>8</v>
      </c>
      <c r="C14" s="104"/>
      <c r="D14" s="82" t="s">
        <v>129</v>
      </c>
      <c r="E14" s="105"/>
      <c r="F14" s="84">
        <f>G14+J14</f>
        <v>59662</v>
      </c>
      <c r="G14" s="84">
        <f>H14+I14</f>
        <v>59662</v>
      </c>
      <c r="H14" s="84">
        <v>59662</v>
      </c>
      <c r="I14" s="84"/>
      <c r="J14" s="84">
        <f>K14+L14</f>
        <v>0</v>
      </c>
      <c r="K14" s="84"/>
      <c r="L14" s="84"/>
      <c r="M14" s="85">
        <f t="shared" ref="M14:M36" si="21">N14+Q14+T14+U14+V14</f>
        <v>1252902</v>
      </c>
      <c r="N14" s="85">
        <f t="shared" ref="N14:N36" si="22">SUM(O14:P14)</f>
        <v>1252902</v>
      </c>
      <c r="O14" s="85">
        <v>1252902</v>
      </c>
      <c r="P14" s="84">
        <v>0</v>
      </c>
      <c r="Q14" s="85">
        <f t="shared" ref="Q14:Q36" si="23">SUM(R14:S14)</f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</row>
    <row r="15" spans="1:31" ht="15" customHeight="1" x14ac:dyDescent="0.15">
      <c r="A15" s="86"/>
      <c r="B15" s="98">
        <v>9</v>
      </c>
      <c r="C15" s="104" t="s">
        <v>22</v>
      </c>
      <c r="D15" s="82" t="s">
        <v>130</v>
      </c>
      <c r="E15" s="105"/>
      <c r="F15" s="84">
        <f t="shared" ref="F15:F36" si="24">G15+J15</f>
        <v>44840</v>
      </c>
      <c r="G15" s="84">
        <f t="shared" ref="G15:G36" si="25">H15+I15</f>
        <v>44840</v>
      </c>
      <c r="H15" s="106">
        <v>44840</v>
      </c>
      <c r="I15" s="84"/>
      <c r="J15" s="84">
        <f t="shared" ref="J15:J36" si="26">K15+L15</f>
        <v>0</v>
      </c>
      <c r="K15" s="84"/>
      <c r="L15" s="84"/>
      <c r="M15" s="85">
        <f t="shared" si="21"/>
        <v>941640</v>
      </c>
      <c r="N15" s="85">
        <f t="shared" si="22"/>
        <v>941640</v>
      </c>
      <c r="O15" s="85">
        <v>941640</v>
      </c>
      <c r="P15" s="84">
        <v>0</v>
      </c>
      <c r="Q15" s="85">
        <f t="shared" si="23"/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</row>
    <row r="16" spans="1:31" ht="15" customHeight="1" x14ac:dyDescent="0.15">
      <c r="A16" s="86"/>
      <c r="B16" s="98">
        <v>10</v>
      </c>
      <c r="C16" s="104"/>
      <c r="D16" s="82" t="s">
        <v>131</v>
      </c>
      <c r="E16" s="105"/>
      <c r="F16" s="84">
        <f t="shared" si="24"/>
        <v>59877</v>
      </c>
      <c r="G16" s="84">
        <f t="shared" si="25"/>
        <v>59877</v>
      </c>
      <c r="H16" s="84">
        <v>48302</v>
      </c>
      <c r="I16" s="84">
        <v>11575</v>
      </c>
      <c r="J16" s="84">
        <f t="shared" si="26"/>
        <v>0</v>
      </c>
      <c r="K16" s="84"/>
      <c r="L16" s="84"/>
      <c r="M16" s="85">
        <f t="shared" si="21"/>
        <v>1106942</v>
      </c>
      <c r="N16" s="85">
        <f t="shared" si="22"/>
        <v>1106942</v>
      </c>
      <c r="O16" s="85">
        <v>1014342</v>
      </c>
      <c r="P16" s="84">
        <v>92600</v>
      </c>
      <c r="Q16" s="85">
        <f t="shared" si="23"/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</row>
    <row r="17" spans="1:22" ht="15" customHeight="1" x14ac:dyDescent="0.15">
      <c r="A17" s="86"/>
      <c r="B17" s="98">
        <v>11</v>
      </c>
      <c r="C17" s="104"/>
      <c r="D17" s="82" t="s">
        <v>132</v>
      </c>
      <c r="E17" s="105"/>
      <c r="F17" s="84">
        <f t="shared" si="24"/>
        <v>311512</v>
      </c>
      <c r="G17" s="84">
        <f t="shared" si="25"/>
        <v>311512</v>
      </c>
      <c r="H17" s="84">
        <v>181086</v>
      </c>
      <c r="I17" s="84">
        <v>130426</v>
      </c>
      <c r="J17" s="84">
        <f t="shared" si="26"/>
        <v>0</v>
      </c>
      <c r="K17" s="84"/>
      <c r="L17" s="84"/>
      <c r="M17" s="85">
        <f t="shared" si="21"/>
        <v>4846214</v>
      </c>
      <c r="N17" s="85">
        <f t="shared" si="22"/>
        <v>4846214</v>
      </c>
      <c r="O17" s="85">
        <v>3802806</v>
      </c>
      <c r="P17" s="84">
        <v>1043408</v>
      </c>
      <c r="Q17" s="85">
        <f t="shared" si="23"/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</row>
    <row r="18" spans="1:22" ht="15" customHeight="1" x14ac:dyDescent="0.15">
      <c r="A18" s="86"/>
      <c r="B18" s="98">
        <v>12</v>
      </c>
      <c r="C18" s="104"/>
      <c r="D18" s="82" t="s">
        <v>133</v>
      </c>
      <c r="E18" s="105"/>
      <c r="F18" s="84">
        <f t="shared" si="24"/>
        <v>74216</v>
      </c>
      <c r="G18" s="84">
        <f>H18+I18</f>
        <v>74216</v>
      </c>
      <c r="H18" s="84">
        <v>67652</v>
      </c>
      <c r="I18" s="84">
        <v>6564</v>
      </c>
      <c r="J18" s="84">
        <f t="shared" si="26"/>
        <v>0</v>
      </c>
      <c r="K18" s="84"/>
      <c r="L18" s="84"/>
      <c r="M18" s="85">
        <f t="shared" si="21"/>
        <v>1473204</v>
      </c>
      <c r="N18" s="85">
        <f t="shared" si="22"/>
        <v>1473204</v>
      </c>
      <c r="O18" s="85">
        <v>1420692</v>
      </c>
      <c r="P18" s="84">
        <v>52512</v>
      </c>
      <c r="Q18" s="85">
        <f t="shared" si="23"/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</row>
    <row r="19" spans="1:22" ht="15" customHeight="1" x14ac:dyDescent="0.15">
      <c r="A19" s="86"/>
      <c r="B19" s="98">
        <v>13</v>
      </c>
      <c r="C19" s="104"/>
      <c r="D19" s="82" t="s">
        <v>134</v>
      </c>
      <c r="E19" s="105"/>
      <c r="F19" s="84">
        <f t="shared" si="24"/>
        <v>221683</v>
      </c>
      <c r="G19" s="84">
        <f t="shared" si="25"/>
        <v>221683</v>
      </c>
      <c r="H19" s="84">
        <v>200622</v>
      </c>
      <c r="I19" s="84">
        <v>21061</v>
      </c>
      <c r="J19" s="84">
        <f t="shared" si="26"/>
        <v>0</v>
      </c>
      <c r="K19" s="84"/>
      <c r="L19" s="84"/>
      <c r="M19" s="85">
        <f t="shared" si="21"/>
        <v>4381550</v>
      </c>
      <c r="N19" s="85">
        <f t="shared" si="22"/>
        <v>4381550</v>
      </c>
      <c r="O19" s="85">
        <v>4213062</v>
      </c>
      <c r="P19" s="84">
        <v>168488</v>
      </c>
      <c r="Q19" s="85">
        <f t="shared" si="23"/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</row>
    <row r="20" spans="1:22" ht="15" customHeight="1" x14ac:dyDescent="0.15">
      <c r="A20" s="86"/>
      <c r="B20" s="98">
        <v>14</v>
      </c>
      <c r="C20" s="104"/>
      <c r="D20" s="82" t="s">
        <v>135</v>
      </c>
      <c r="E20" s="105"/>
      <c r="F20" s="84">
        <f t="shared" si="24"/>
        <v>40501</v>
      </c>
      <c r="G20" s="84">
        <f t="shared" si="25"/>
        <v>40501</v>
      </c>
      <c r="H20" s="84">
        <v>40501</v>
      </c>
      <c r="I20" s="84"/>
      <c r="J20" s="84">
        <f t="shared" si="26"/>
        <v>0</v>
      </c>
      <c r="K20" s="84"/>
      <c r="L20" s="84"/>
      <c r="M20" s="85">
        <f t="shared" si="21"/>
        <v>850521</v>
      </c>
      <c r="N20" s="85">
        <f t="shared" si="22"/>
        <v>850521</v>
      </c>
      <c r="O20" s="85">
        <v>850521</v>
      </c>
      <c r="P20" s="84">
        <v>0</v>
      </c>
      <c r="Q20" s="85">
        <f t="shared" si="23"/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</row>
    <row r="21" spans="1:22" ht="15" customHeight="1" x14ac:dyDescent="0.15">
      <c r="A21" s="86"/>
      <c r="B21" s="98">
        <v>15</v>
      </c>
      <c r="C21" s="104"/>
      <c r="D21" s="82" t="s">
        <v>136</v>
      </c>
      <c r="E21" s="105"/>
      <c r="F21" s="84">
        <f t="shared" si="24"/>
        <v>101896</v>
      </c>
      <c r="G21" s="84">
        <f t="shared" si="25"/>
        <v>101896</v>
      </c>
      <c r="H21" s="84">
        <v>55555</v>
      </c>
      <c r="I21" s="84">
        <v>46341</v>
      </c>
      <c r="J21" s="84">
        <f t="shared" si="26"/>
        <v>0</v>
      </c>
      <c r="K21" s="84"/>
      <c r="L21" s="84"/>
      <c r="M21" s="85">
        <f t="shared" si="21"/>
        <v>1537383</v>
      </c>
      <c r="N21" s="85">
        <f t="shared" si="22"/>
        <v>1537383</v>
      </c>
      <c r="O21" s="85">
        <v>1166655</v>
      </c>
      <c r="P21" s="84">
        <v>370728</v>
      </c>
      <c r="Q21" s="85">
        <f t="shared" si="23"/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</row>
    <row r="22" spans="1:22" ht="15" customHeight="1" x14ac:dyDescent="0.15">
      <c r="A22" s="86"/>
      <c r="B22" s="98">
        <v>16</v>
      </c>
      <c r="C22" s="104"/>
      <c r="D22" s="82" t="s">
        <v>137</v>
      </c>
      <c r="E22" s="105"/>
      <c r="F22" s="84">
        <f t="shared" si="24"/>
        <v>775560</v>
      </c>
      <c r="G22" s="84">
        <f t="shared" si="25"/>
        <v>775560</v>
      </c>
      <c r="H22" s="84">
        <v>636062</v>
      </c>
      <c r="I22" s="84">
        <v>139498</v>
      </c>
      <c r="J22" s="84">
        <f t="shared" si="26"/>
        <v>0</v>
      </c>
      <c r="K22" s="84"/>
      <c r="L22" s="84"/>
      <c r="M22" s="85">
        <f t="shared" si="21"/>
        <v>14473286</v>
      </c>
      <c r="N22" s="85">
        <f t="shared" si="22"/>
        <v>14473286</v>
      </c>
      <c r="O22" s="85">
        <v>13357302</v>
      </c>
      <c r="P22" s="84">
        <v>1115984</v>
      </c>
      <c r="Q22" s="85">
        <f t="shared" si="23"/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</row>
    <row r="23" spans="1:22" ht="15" customHeight="1" x14ac:dyDescent="0.15">
      <c r="A23" s="86"/>
      <c r="B23" s="98">
        <v>17</v>
      </c>
      <c r="C23" s="104"/>
      <c r="D23" s="82" t="s">
        <v>138</v>
      </c>
      <c r="E23" s="105"/>
      <c r="F23" s="84">
        <f t="shared" si="24"/>
        <v>101741</v>
      </c>
      <c r="G23" s="84">
        <f t="shared" si="25"/>
        <v>101741</v>
      </c>
      <c r="H23" s="84">
        <v>101741</v>
      </c>
      <c r="I23" s="84"/>
      <c r="J23" s="84">
        <f t="shared" si="26"/>
        <v>0</v>
      </c>
      <c r="K23" s="84"/>
      <c r="L23" s="84"/>
      <c r="M23" s="85">
        <f t="shared" si="21"/>
        <v>2136561</v>
      </c>
      <c r="N23" s="85">
        <f t="shared" si="22"/>
        <v>2136561</v>
      </c>
      <c r="O23" s="85">
        <v>2136561</v>
      </c>
      <c r="P23" s="84">
        <v>0</v>
      </c>
      <c r="Q23" s="85">
        <f t="shared" si="23"/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</row>
    <row r="24" spans="1:22" ht="15" customHeight="1" x14ac:dyDescent="0.15">
      <c r="A24" s="86"/>
      <c r="B24" s="98">
        <v>18</v>
      </c>
      <c r="C24" s="104"/>
      <c r="D24" s="82" t="s">
        <v>139</v>
      </c>
      <c r="E24" s="105"/>
      <c r="F24" s="84">
        <f t="shared" si="24"/>
        <v>28472</v>
      </c>
      <c r="G24" s="84">
        <f t="shared" si="25"/>
        <v>28472</v>
      </c>
      <c r="H24" s="84">
        <v>28472</v>
      </c>
      <c r="I24" s="84"/>
      <c r="J24" s="84">
        <f t="shared" si="26"/>
        <v>0</v>
      </c>
      <c r="K24" s="84"/>
      <c r="L24" s="84"/>
      <c r="M24" s="85">
        <f t="shared" si="21"/>
        <v>597912</v>
      </c>
      <c r="N24" s="85">
        <f t="shared" si="22"/>
        <v>597912</v>
      </c>
      <c r="O24" s="85">
        <v>597912</v>
      </c>
      <c r="P24" s="84">
        <v>0</v>
      </c>
      <c r="Q24" s="85">
        <f t="shared" si="23"/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</row>
    <row r="25" spans="1:22" ht="15" customHeight="1" x14ac:dyDescent="0.15">
      <c r="A25" s="86"/>
      <c r="B25" s="98">
        <v>19</v>
      </c>
      <c r="C25" s="104"/>
      <c r="D25" s="82" t="s">
        <v>140</v>
      </c>
      <c r="E25" s="105"/>
      <c r="F25" s="84">
        <f t="shared" si="24"/>
        <v>98546</v>
      </c>
      <c r="G25" s="84">
        <f t="shared" si="25"/>
        <v>98546</v>
      </c>
      <c r="H25" s="84">
        <v>98546</v>
      </c>
      <c r="I25" s="84"/>
      <c r="J25" s="84">
        <f t="shared" si="26"/>
        <v>0</v>
      </c>
      <c r="K25" s="84"/>
      <c r="L25" s="84"/>
      <c r="M25" s="85">
        <f t="shared" si="21"/>
        <v>2069466</v>
      </c>
      <c r="N25" s="85">
        <f t="shared" si="22"/>
        <v>2069466</v>
      </c>
      <c r="O25" s="85">
        <v>2069466</v>
      </c>
      <c r="P25" s="84">
        <v>0</v>
      </c>
      <c r="Q25" s="85">
        <f t="shared" si="23"/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</row>
    <row r="26" spans="1:22" ht="15" customHeight="1" x14ac:dyDescent="0.15">
      <c r="A26" s="86"/>
      <c r="B26" s="98">
        <v>20</v>
      </c>
      <c r="C26" s="104"/>
      <c r="D26" s="82" t="s">
        <v>141</v>
      </c>
      <c r="E26" s="105"/>
      <c r="F26" s="84">
        <f t="shared" si="24"/>
        <v>331074</v>
      </c>
      <c r="G26" s="84">
        <f t="shared" si="25"/>
        <v>331074</v>
      </c>
      <c r="H26" s="84">
        <v>331074</v>
      </c>
      <c r="I26" s="84"/>
      <c r="J26" s="84">
        <f t="shared" si="26"/>
        <v>0</v>
      </c>
      <c r="K26" s="84"/>
      <c r="L26" s="84"/>
      <c r="M26" s="85">
        <f t="shared" si="21"/>
        <v>6952554</v>
      </c>
      <c r="N26" s="85">
        <f t="shared" si="22"/>
        <v>6952554</v>
      </c>
      <c r="O26" s="85">
        <v>6952554</v>
      </c>
      <c r="P26" s="84">
        <v>0</v>
      </c>
      <c r="Q26" s="85">
        <f t="shared" si="23"/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</row>
    <row r="27" spans="1:22" ht="15" customHeight="1" x14ac:dyDescent="0.15">
      <c r="A27" s="86"/>
      <c r="B27" s="98">
        <v>21</v>
      </c>
      <c r="C27" s="104"/>
      <c r="D27" s="82" t="s">
        <v>142</v>
      </c>
      <c r="E27" s="105"/>
      <c r="F27" s="84">
        <f t="shared" si="24"/>
        <v>63603</v>
      </c>
      <c r="G27" s="84">
        <f t="shared" si="25"/>
        <v>63603</v>
      </c>
      <c r="H27" s="84">
        <v>35451</v>
      </c>
      <c r="I27" s="84">
        <v>28152</v>
      </c>
      <c r="J27" s="84">
        <f t="shared" si="26"/>
        <v>0</v>
      </c>
      <c r="K27" s="84"/>
      <c r="L27" s="84"/>
      <c r="M27" s="85">
        <f t="shared" si="21"/>
        <v>969687</v>
      </c>
      <c r="N27" s="85">
        <f t="shared" si="22"/>
        <v>969687</v>
      </c>
      <c r="O27" s="85">
        <v>744471</v>
      </c>
      <c r="P27" s="84">
        <v>225216</v>
      </c>
      <c r="Q27" s="85">
        <f t="shared" si="23"/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</row>
    <row r="28" spans="1:22" ht="15" customHeight="1" x14ac:dyDescent="0.15">
      <c r="A28" s="86"/>
      <c r="B28" s="98">
        <v>30</v>
      </c>
      <c r="C28" s="104" t="s">
        <v>22</v>
      </c>
      <c r="D28" s="82" t="s">
        <v>143</v>
      </c>
      <c r="E28" s="105"/>
      <c r="F28" s="84">
        <f>G28+J28</f>
        <v>10258</v>
      </c>
      <c r="G28" s="84">
        <f>H28+I28</f>
        <v>10258</v>
      </c>
      <c r="H28" s="84">
        <v>10258</v>
      </c>
      <c r="I28" s="84"/>
      <c r="J28" s="84">
        <f>K28+L28</f>
        <v>0</v>
      </c>
      <c r="K28" s="84"/>
      <c r="L28" s="84"/>
      <c r="M28" s="85">
        <f t="shared" si="21"/>
        <v>215418</v>
      </c>
      <c r="N28" s="85">
        <f t="shared" si="22"/>
        <v>215418</v>
      </c>
      <c r="O28" s="85">
        <v>215418</v>
      </c>
      <c r="P28" s="84">
        <v>0</v>
      </c>
      <c r="Q28" s="85">
        <f t="shared" si="23"/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</row>
    <row r="29" spans="1:22" ht="15" customHeight="1" x14ac:dyDescent="0.15">
      <c r="A29" s="86"/>
      <c r="B29" s="98">
        <v>31</v>
      </c>
      <c r="C29" s="104"/>
      <c r="D29" s="82" t="s">
        <v>144</v>
      </c>
      <c r="E29" s="105"/>
      <c r="F29" s="84">
        <f>G29+J29</f>
        <v>48571</v>
      </c>
      <c r="G29" s="84">
        <f>H29+I29</f>
        <v>48571</v>
      </c>
      <c r="H29" s="84">
        <v>48571</v>
      </c>
      <c r="I29" s="84"/>
      <c r="J29" s="84">
        <f>K29+L29</f>
        <v>0</v>
      </c>
      <c r="K29" s="84"/>
      <c r="L29" s="84"/>
      <c r="M29" s="85">
        <f t="shared" si="21"/>
        <v>1019991</v>
      </c>
      <c r="N29" s="85">
        <f t="shared" si="22"/>
        <v>1019991</v>
      </c>
      <c r="O29" s="85">
        <v>1019991</v>
      </c>
      <c r="P29" s="84">
        <v>0</v>
      </c>
      <c r="Q29" s="85">
        <f t="shared" si="23"/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</row>
    <row r="30" spans="1:22" ht="15" customHeight="1" x14ac:dyDescent="0.15">
      <c r="A30" s="86"/>
      <c r="B30" s="98">
        <v>22</v>
      </c>
      <c r="C30" s="104" t="s">
        <v>23</v>
      </c>
      <c r="D30" s="82" t="s">
        <v>145</v>
      </c>
      <c r="E30" s="105"/>
      <c r="F30" s="84">
        <f t="shared" si="24"/>
        <v>243493</v>
      </c>
      <c r="G30" s="84">
        <f t="shared" si="25"/>
        <v>243493</v>
      </c>
      <c r="H30" s="84">
        <v>210984</v>
      </c>
      <c r="I30" s="84">
        <v>32509</v>
      </c>
      <c r="J30" s="84">
        <f t="shared" si="26"/>
        <v>0</v>
      </c>
      <c r="K30" s="84"/>
      <c r="L30" s="84"/>
      <c r="M30" s="85">
        <f t="shared" si="21"/>
        <v>4690736</v>
      </c>
      <c r="N30" s="85">
        <f t="shared" si="22"/>
        <v>4690736</v>
      </c>
      <c r="O30" s="85">
        <v>4430664</v>
      </c>
      <c r="P30" s="84">
        <v>260072</v>
      </c>
      <c r="Q30" s="85">
        <f t="shared" si="23"/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</row>
    <row r="31" spans="1:22" ht="15" customHeight="1" x14ac:dyDescent="0.15">
      <c r="A31" s="86"/>
      <c r="B31" s="98">
        <v>23</v>
      </c>
      <c r="C31" s="104"/>
      <c r="D31" s="82" t="s">
        <v>146</v>
      </c>
      <c r="E31" s="105"/>
      <c r="F31" s="84">
        <f t="shared" si="24"/>
        <v>287374</v>
      </c>
      <c r="G31" s="84">
        <f t="shared" si="25"/>
        <v>287374</v>
      </c>
      <c r="H31" s="84">
        <v>287374</v>
      </c>
      <c r="I31" s="84"/>
      <c r="J31" s="84">
        <f t="shared" si="26"/>
        <v>0</v>
      </c>
      <c r="K31" s="84"/>
      <c r="L31" s="84"/>
      <c r="M31" s="85">
        <f t="shared" si="21"/>
        <v>6034854</v>
      </c>
      <c r="N31" s="85">
        <f t="shared" si="22"/>
        <v>6034854</v>
      </c>
      <c r="O31" s="85">
        <v>6034854</v>
      </c>
      <c r="P31" s="84">
        <v>0</v>
      </c>
      <c r="Q31" s="85">
        <f t="shared" si="23"/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</row>
    <row r="32" spans="1:22" ht="15" customHeight="1" x14ac:dyDescent="0.15">
      <c r="A32" s="86"/>
      <c r="B32" s="98">
        <v>24</v>
      </c>
      <c r="C32" s="104"/>
      <c r="D32" s="82" t="s">
        <v>147</v>
      </c>
      <c r="E32" s="105"/>
      <c r="F32" s="84">
        <f t="shared" si="24"/>
        <v>66763</v>
      </c>
      <c r="G32" s="84">
        <f t="shared" si="25"/>
        <v>66763</v>
      </c>
      <c r="H32" s="84">
        <v>66763</v>
      </c>
      <c r="I32" s="84"/>
      <c r="J32" s="84">
        <f t="shared" si="26"/>
        <v>0</v>
      </c>
      <c r="K32" s="84"/>
      <c r="L32" s="84"/>
      <c r="M32" s="85">
        <f t="shared" si="21"/>
        <v>1402023</v>
      </c>
      <c r="N32" s="85">
        <f t="shared" si="22"/>
        <v>1402023</v>
      </c>
      <c r="O32" s="85">
        <v>1402023</v>
      </c>
      <c r="P32" s="84">
        <v>0</v>
      </c>
      <c r="Q32" s="85">
        <f t="shared" si="23"/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</row>
    <row r="33" spans="1:31" ht="15" customHeight="1" x14ac:dyDescent="0.15">
      <c r="A33" s="86"/>
      <c r="B33" s="98">
        <v>25</v>
      </c>
      <c r="C33" s="104"/>
      <c r="D33" s="82" t="s">
        <v>148</v>
      </c>
      <c r="E33" s="105"/>
      <c r="F33" s="84">
        <f t="shared" si="24"/>
        <v>171973</v>
      </c>
      <c r="G33" s="84">
        <f t="shared" si="25"/>
        <v>170370</v>
      </c>
      <c r="H33" s="84">
        <v>170370</v>
      </c>
      <c r="I33" s="84"/>
      <c r="J33" s="84">
        <f t="shared" si="26"/>
        <v>1603</v>
      </c>
      <c r="K33" s="84">
        <v>1603</v>
      </c>
      <c r="L33" s="84"/>
      <c r="M33" s="85">
        <f t="shared" si="21"/>
        <v>3596204</v>
      </c>
      <c r="N33" s="85">
        <f t="shared" si="22"/>
        <v>3577770</v>
      </c>
      <c r="O33" s="85">
        <v>3577770</v>
      </c>
      <c r="P33" s="84">
        <v>0</v>
      </c>
      <c r="Q33" s="85">
        <f t="shared" si="23"/>
        <v>18434</v>
      </c>
      <c r="R33" s="85">
        <v>18434</v>
      </c>
      <c r="S33" s="85">
        <v>0</v>
      </c>
      <c r="T33" s="85">
        <v>0</v>
      </c>
      <c r="U33" s="85">
        <v>0</v>
      </c>
      <c r="V33" s="85">
        <v>0</v>
      </c>
    </row>
    <row r="34" spans="1:31" ht="15" customHeight="1" x14ac:dyDescent="0.15">
      <c r="A34" s="86"/>
      <c r="B34" s="98">
        <v>26</v>
      </c>
      <c r="C34" s="104"/>
      <c r="D34" s="82" t="s">
        <v>149</v>
      </c>
      <c r="E34" s="105"/>
      <c r="F34" s="84">
        <f t="shared" si="24"/>
        <v>299351</v>
      </c>
      <c r="G34" s="84">
        <f t="shared" si="25"/>
        <v>299351</v>
      </c>
      <c r="H34" s="84">
        <v>199149</v>
      </c>
      <c r="I34" s="84">
        <v>100202</v>
      </c>
      <c r="J34" s="84">
        <f t="shared" si="26"/>
        <v>0</v>
      </c>
      <c r="K34" s="84"/>
      <c r="L34" s="84"/>
      <c r="M34" s="85">
        <f t="shared" si="21"/>
        <v>4983745</v>
      </c>
      <c r="N34" s="85">
        <f t="shared" si="22"/>
        <v>4983745</v>
      </c>
      <c r="O34" s="85">
        <v>4182129</v>
      </c>
      <c r="P34" s="84">
        <v>801616</v>
      </c>
      <c r="Q34" s="85">
        <f t="shared" si="23"/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</row>
    <row r="35" spans="1:31" ht="15" customHeight="1" x14ac:dyDescent="0.15">
      <c r="A35" s="86"/>
      <c r="B35" s="98">
        <v>27</v>
      </c>
      <c r="C35" s="104"/>
      <c r="D35" s="82" t="s">
        <v>150</v>
      </c>
      <c r="E35" s="105"/>
      <c r="F35" s="84">
        <f t="shared" si="24"/>
        <v>227773</v>
      </c>
      <c r="G35" s="84">
        <f t="shared" si="25"/>
        <v>227773</v>
      </c>
      <c r="H35" s="84">
        <v>183281</v>
      </c>
      <c r="I35" s="84">
        <v>44492</v>
      </c>
      <c r="J35" s="84">
        <f t="shared" si="26"/>
        <v>0</v>
      </c>
      <c r="K35" s="84"/>
      <c r="L35" s="84"/>
      <c r="M35" s="85">
        <f t="shared" si="21"/>
        <v>4204837</v>
      </c>
      <c r="N35" s="85">
        <f t="shared" si="22"/>
        <v>4204837</v>
      </c>
      <c r="O35" s="85">
        <v>3848901</v>
      </c>
      <c r="P35" s="84">
        <v>355936</v>
      </c>
      <c r="Q35" s="85">
        <f t="shared" si="23"/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</row>
    <row r="36" spans="1:31" ht="15" customHeight="1" x14ac:dyDescent="0.15">
      <c r="A36" s="86"/>
      <c r="B36" s="98">
        <v>28</v>
      </c>
      <c r="C36" s="98" t="s">
        <v>24</v>
      </c>
      <c r="D36" s="107" t="s">
        <v>151</v>
      </c>
      <c r="E36" s="105"/>
      <c r="F36" s="84">
        <f t="shared" si="24"/>
        <v>138934</v>
      </c>
      <c r="G36" s="84">
        <f t="shared" si="25"/>
        <v>138934</v>
      </c>
      <c r="H36" s="84">
        <v>114746</v>
      </c>
      <c r="I36" s="84">
        <v>24188</v>
      </c>
      <c r="J36" s="84">
        <f t="shared" si="26"/>
        <v>0</v>
      </c>
      <c r="K36" s="84"/>
      <c r="L36" s="84"/>
      <c r="M36" s="85">
        <f t="shared" si="21"/>
        <v>2603170</v>
      </c>
      <c r="N36" s="85">
        <f t="shared" si="22"/>
        <v>2603170</v>
      </c>
      <c r="O36" s="85">
        <v>2409666</v>
      </c>
      <c r="P36" s="84">
        <v>193504</v>
      </c>
      <c r="Q36" s="85">
        <f t="shared" si="23"/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</row>
    <row r="37" spans="1:31" ht="15" customHeight="1" x14ac:dyDescent="0.15">
      <c r="A37" s="86"/>
      <c r="B37" s="108" t="s">
        <v>10</v>
      </c>
      <c r="C37" s="108"/>
      <c r="D37" s="108"/>
      <c r="E37" s="96"/>
      <c r="F37" s="97">
        <f>SUM(F13:F36)</f>
        <v>4715789</v>
      </c>
      <c r="G37" s="97">
        <f t="shared" ref="G37:L37" si="27">SUM(G13:G36)</f>
        <v>4704894</v>
      </c>
      <c r="H37" s="97">
        <f t="shared" si="27"/>
        <v>4072961</v>
      </c>
      <c r="I37" s="97">
        <f t="shared" si="27"/>
        <v>631933</v>
      </c>
      <c r="J37" s="97">
        <f t="shared" si="27"/>
        <v>10895</v>
      </c>
      <c r="K37" s="97">
        <f t="shared" si="27"/>
        <v>1603</v>
      </c>
      <c r="L37" s="97">
        <f>SUM(L13:L36)</f>
        <v>9292</v>
      </c>
      <c r="M37" s="97">
        <f t="shared" ref="M37:S37" si="28">SUM(M13:M36)</f>
        <v>94979042</v>
      </c>
      <c r="N37" s="97">
        <f t="shared" si="28"/>
        <v>90587645</v>
      </c>
      <c r="O37" s="97">
        <f t="shared" si="28"/>
        <v>85532181</v>
      </c>
      <c r="P37" s="97">
        <f t="shared" si="28"/>
        <v>5055464</v>
      </c>
      <c r="Q37" s="97">
        <f t="shared" si="28"/>
        <v>50953</v>
      </c>
      <c r="R37" s="97">
        <f t="shared" si="28"/>
        <v>18434</v>
      </c>
      <c r="S37" s="97">
        <f t="shared" si="28"/>
        <v>32519</v>
      </c>
      <c r="T37" s="97">
        <f t="shared" ref="T37" si="29">SUM(T13:T36)</f>
        <v>2000000</v>
      </c>
      <c r="U37" s="97">
        <f t="shared" ref="U37" si="30">SUM(U13:U36)</f>
        <v>542796</v>
      </c>
      <c r="V37" s="97">
        <f t="shared" ref="V37" si="31">SUM(V13:V36)</f>
        <v>1797648</v>
      </c>
    </row>
    <row r="38" spans="1:31" ht="15" customHeight="1" x14ac:dyDescent="0.15">
      <c r="A38" s="101" t="s">
        <v>25</v>
      </c>
      <c r="B38" s="101"/>
      <c r="C38" s="101"/>
      <c r="D38" s="101"/>
      <c r="E38" s="102"/>
      <c r="F38" s="103">
        <f>F37</f>
        <v>4715789</v>
      </c>
      <c r="G38" s="103">
        <f t="shared" ref="G38:L38" si="32">G37</f>
        <v>4704894</v>
      </c>
      <c r="H38" s="103">
        <f t="shared" si="32"/>
        <v>4072961</v>
      </c>
      <c r="I38" s="103">
        <f t="shared" si="32"/>
        <v>631933</v>
      </c>
      <c r="J38" s="103">
        <f t="shared" si="32"/>
        <v>10895</v>
      </c>
      <c r="K38" s="103">
        <f t="shared" si="32"/>
        <v>1603</v>
      </c>
      <c r="L38" s="103">
        <f>L37</f>
        <v>9292</v>
      </c>
      <c r="M38" s="103">
        <f t="shared" ref="M38:S38" si="33">M37</f>
        <v>94979042</v>
      </c>
      <c r="N38" s="103">
        <f t="shared" si="33"/>
        <v>90587645</v>
      </c>
      <c r="O38" s="103">
        <f t="shared" si="33"/>
        <v>85532181</v>
      </c>
      <c r="P38" s="103">
        <f t="shared" si="33"/>
        <v>5055464</v>
      </c>
      <c r="Q38" s="103">
        <f t="shared" si="33"/>
        <v>50953</v>
      </c>
      <c r="R38" s="103">
        <f t="shared" si="33"/>
        <v>18434</v>
      </c>
      <c r="S38" s="103">
        <f t="shared" si="33"/>
        <v>32519</v>
      </c>
      <c r="T38" s="103">
        <f t="shared" ref="T38" si="34">T37</f>
        <v>2000000</v>
      </c>
      <c r="U38" s="103">
        <f t="shared" ref="U38" si="35">U37</f>
        <v>542796</v>
      </c>
      <c r="V38" s="103">
        <f t="shared" ref="V38" si="36">V37</f>
        <v>1797648</v>
      </c>
    </row>
    <row r="39" spans="1:31" ht="15" customHeight="1" x14ac:dyDescent="0.15">
      <c r="A39" s="58" t="s">
        <v>7</v>
      </c>
      <c r="B39" s="58"/>
      <c r="C39" s="58"/>
      <c r="D39" s="58"/>
      <c r="E39" s="109"/>
      <c r="F39" s="91">
        <f>F12+F38</f>
        <v>5186151</v>
      </c>
      <c r="G39" s="91">
        <f t="shared" ref="G39:L39" si="37">G12+G38</f>
        <v>5171154</v>
      </c>
      <c r="H39" s="91">
        <f t="shared" si="37"/>
        <v>4464184</v>
      </c>
      <c r="I39" s="91">
        <f t="shared" si="37"/>
        <v>706970</v>
      </c>
      <c r="J39" s="91">
        <f t="shared" si="37"/>
        <v>14997</v>
      </c>
      <c r="K39" s="91">
        <f t="shared" si="37"/>
        <v>5705</v>
      </c>
      <c r="L39" s="91">
        <f t="shared" si="37"/>
        <v>9292</v>
      </c>
      <c r="M39" s="91">
        <f t="shared" ref="M39" si="38">M12+M38</f>
        <v>103179357</v>
      </c>
      <c r="N39" s="91">
        <f t="shared" ref="N39" si="39">N12+N38</f>
        <v>98740787</v>
      </c>
      <c r="O39" s="91">
        <f t="shared" ref="O39" si="40">O12+O38</f>
        <v>93085027</v>
      </c>
      <c r="P39" s="91">
        <f t="shared" ref="P39" si="41">P12+P38</f>
        <v>5655760</v>
      </c>
      <c r="Q39" s="91">
        <f t="shared" ref="Q39" si="42">Q12+Q38</f>
        <v>98126</v>
      </c>
      <c r="R39" s="91">
        <f t="shared" ref="R39" si="43">R12+R38</f>
        <v>65607</v>
      </c>
      <c r="S39" s="91">
        <f t="shared" ref="S39" si="44">S12+S38</f>
        <v>32519</v>
      </c>
      <c r="T39" s="91">
        <f t="shared" ref="T39" si="45">T12+T38</f>
        <v>2000000</v>
      </c>
      <c r="U39" s="91">
        <f t="shared" ref="U39" si="46">U12+U38</f>
        <v>542796</v>
      </c>
      <c r="V39" s="91">
        <f t="shared" ref="V39" si="47">V12+V38</f>
        <v>1797648</v>
      </c>
    </row>
    <row r="40" spans="1:31" x14ac:dyDescent="0.15">
      <c r="A40" s="110"/>
      <c r="B40" s="110"/>
      <c r="C40" s="110"/>
      <c r="D40" s="110"/>
      <c r="E40" s="111"/>
      <c r="F40" s="111"/>
      <c r="G40" s="111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</row>
  </sheetData>
  <mergeCells count="32">
    <mergeCell ref="M3:V3"/>
    <mergeCell ref="T4:T5"/>
    <mergeCell ref="U4:U5"/>
    <mergeCell ref="V4:V5"/>
    <mergeCell ref="A38:D38"/>
    <mergeCell ref="A39:D39"/>
    <mergeCell ref="A12:D12"/>
    <mergeCell ref="A13:A37"/>
    <mergeCell ref="C13:C14"/>
    <mergeCell ref="C28:C29"/>
    <mergeCell ref="J4:L4"/>
    <mergeCell ref="E13:E36"/>
    <mergeCell ref="C15:C27"/>
    <mergeCell ref="C30:C35"/>
    <mergeCell ref="B37:D37"/>
    <mergeCell ref="C6:C7"/>
    <mergeCell ref="E6:E7"/>
    <mergeCell ref="M4:M5"/>
    <mergeCell ref="N4:P4"/>
    <mergeCell ref="Q4:S4"/>
    <mergeCell ref="A6:A11"/>
    <mergeCell ref="B8:D8"/>
    <mergeCell ref="C9:C10"/>
    <mergeCell ref="E9:E10"/>
    <mergeCell ref="B11:D11"/>
    <mergeCell ref="A3:A5"/>
    <mergeCell ref="B3:B5"/>
    <mergeCell ref="C3:D5"/>
    <mergeCell ref="E3:E5"/>
    <mergeCell ref="F3:L3"/>
    <mergeCell ref="F4:F5"/>
    <mergeCell ref="G4:I4"/>
  </mergeCells>
  <phoneticPr fontId="2"/>
  <pageMargins left="0.51181102362204722" right="0.51181102362204722" top="0.55118110236220474" bottom="0.55118110236220474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view="pageBreakPreview" zoomScale="75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4" sqref="A44"/>
    </sheetView>
  </sheetViews>
  <sheetFormatPr defaultRowHeight="13.5" x14ac:dyDescent="0.15"/>
  <cols>
    <col min="1" max="1" width="16.625" customWidth="1"/>
    <col min="2" max="2" width="13.625" style="18" customWidth="1"/>
    <col min="3" max="3" width="8.375" customWidth="1"/>
    <col min="4" max="4" width="10.5" customWidth="1"/>
    <col min="5" max="5" width="22.625" customWidth="1"/>
    <col min="6" max="6" width="12.25" customWidth="1"/>
    <col min="7" max="7" width="13.125" bestFit="1" customWidth="1"/>
    <col min="8" max="8" width="14" customWidth="1"/>
    <col min="9" max="11" width="9.625" style="1" bestFit="1" customWidth="1"/>
    <col min="12" max="14" width="9.125" style="1" bestFit="1" customWidth="1"/>
    <col min="15" max="15" width="9" style="1"/>
    <col min="16" max="16" width="10.75" style="1" customWidth="1"/>
    <col min="17" max="17" width="10.5" style="1" customWidth="1"/>
    <col min="18" max="18" width="10.75" style="1" customWidth="1"/>
    <col min="19" max="19" width="10" style="1" customWidth="1"/>
    <col min="20" max="20" width="10.5" style="1" customWidth="1"/>
    <col min="21" max="21" width="10.375" style="1" customWidth="1"/>
    <col min="22" max="22" width="10.625" style="1" customWidth="1"/>
    <col min="23" max="23" width="10.75" style="1" customWidth="1"/>
    <col min="24" max="24" width="11.125" style="1" customWidth="1"/>
    <col min="25" max="32" width="9" style="1"/>
  </cols>
  <sheetData>
    <row r="1" spans="1:32" x14ac:dyDescent="0.15">
      <c r="A1" t="s">
        <v>0</v>
      </c>
    </row>
    <row r="3" spans="1:32" x14ac:dyDescent="0.15">
      <c r="A3" s="40" t="s">
        <v>1</v>
      </c>
      <c r="B3" s="19"/>
      <c r="C3" s="41" t="s">
        <v>26</v>
      </c>
      <c r="D3" s="44" t="s">
        <v>27</v>
      </c>
      <c r="E3" s="45"/>
      <c r="F3" s="40" t="s">
        <v>28</v>
      </c>
      <c r="G3" s="40" t="s">
        <v>29</v>
      </c>
      <c r="H3" s="40" t="s">
        <v>30</v>
      </c>
      <c r="I3" s="20" t="s">
        <v>31</v>
      </c>
      <c r="J3" s="21"/>
      <c r="K3" s="21"/>
      <c r="L3" s="21"/>
      <c r="M3" s="21"/>
      <c r="N3" s="21"/>
      <c r="O3" s="22"/>
      <c r="P3" s="23" t="s">
        <v>6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2"/>
    </row>
    <row r="4" spans="1:32" ht="26.25" customHeight="1" x14ac:dyDescent="0.15">
      <c r="A4" s="40"/>
      <c r="B4" s="24" t="s">
        <v>32</v>
      </c>
      <c r="C4" s="42"/>
      <c r="D4" s="46"/>
      <c r="E4" s="47"/>
      <c r="F4" s="40"/>
      <c r="G4" s="40"/>
      <c r="H4" s="40"/>
      <c r="I4" s="36" t="s">
        <v>7</v>
      </c>
      <c r="J4" s="11" t="s">
        <v>8</v>
      </c>
      <c r="K4" s="11"/>
      <c r="L4" s="11"/>
      <c r="M4" s="11" t="s">
        <v>9</v>
      </c>
      <c r="N4" s="11"/>
      <c r="O4" s="11"/>
      <c r="P4" s="36" t="s">
        <v>7</v>
      </c>
      <c r="Q4" s="11" t="s">
        <v>33</v>
      </c>
      <c r="R4" s="11"/>
      <c r="S4" s="11"/>
      <c r="T4" s="11"/>
      <c r="U4" s="11" t="s">
        <v>34</v>
      </c>
      <c r="V4" s="11"/>
      <c r="W4" s="11"/>
      <c r="X4" s="11"/>
      <c r="Y4" s="11" t="s">
        <v>35</v>
      </c>
      <c r="Z4" s="11"/>
      <c r="AA4" s="11"/>
      <c r="AB4" s="11"/>
      <c r="AC4" s="11" t="s">
        <v>36</v>
      </c>
      <c r="AD4" s="11"/>
      <c r="AE4" s="11"/>
      <c r="AF4" s="11"/>
    </row>
    <row r="5" spans="1:32" ht="24" customHeight="1" x14ac:dyDescent="0.15">
      <c r="A5" s="40"/>
      <c r="B5" s="25"/>
      <c r="C5" s="43"/>
      <c r="D5" s="48"/>
      <c r="E5" s="49"/>
      <c r="F5" s="40"/>
      <c r="G5" s="40"/>
      <c r="H5" s="40"/>
      <c r="I5" s="36"/>
      <c r="J5" s="11" t="s">
        <v>10</v>
      </c>
      <c r="K5" s="11" t="s">
        <v>11</v>
      </c>
      <c r="L5" s="11" t="s">
        <v>12</v>
      </c>
      <c r="M5" s="11" t="s">
        <v>10</v>
      </c>
      <c r="N5" s="11" t="s">
        <v>11</v>
      </c>
      <c r="O5" s="11" t="s">
        <v>12</v>
      </c>
      <c r="P5" s="36"/>
      <c r="Q5" s="11" t="s">
        <v>10</v>
      </c>
      <c r="R5" s="11" t="s">
        <v>37</v>
      </c>
      <c r="S5" s="11" t="s">
        <v>38</v>
      </c>
      <c r="T5" s="11" t="s">
        <v>39</v>
      </c>
      <c r="U5" s="11" t="s">
        <v>10</v>
      </c>
      <c r="V5" s="11" t="s">
        <v>37</v>
      </c>
      <c r="W5" s="11" t="s">
        <v>38</v>
      </c>
      <c r="X5" s="11" t="s">
        <v>39</v>
      </c>
      <c r="Y5" s="11" t="s">
        <v>10</v>
      </c>
      <c r="Z5" s="11" t="s">
        <v>37</v>
      </c>
      <c r="AA5" s="11" t="s">
        <v>38</v>
      </c>
      <c r="AB5" s="11" t="s">
        <v>39</v>
      </c>
      <c r="AC5" s="11" t="s">
        <v>10</v>
      </c>
      <c r="AD5" s="11" t="s">
        <v>37</v>
      </c>
      <c r="AE5" s="11" t="s">
        <v>38</v>
      </c>
      <c r="AF5" s="11" t="s">
        <v>39</v>
      </c>
    </row>
    <row r="6" spans="1:32" s="27" customFormat="1" ht="27" customHeight="1" x14ac:dyDescent="0.15">
      <c r="A6" s="50" t="s">
        <v>40</v>
      </c>
      <c r="B6" s="26" t="s">
        <v>41</v>
      </c>
      <c r="C6" s="2">
        <v>1</v>
      </c>
      <c r="D6" s="3" t="s">
        <v>16</v>
      </c>
      <c r="E6" s="4" t="s">
        <v>42</v>
      </c>
      <c r="F6" s="4">
        <v>6</v>
      </c>
      <c r="G6" s="4">
        <v>32</v>
      </c>
      <c r="H6" s="5">
        <v>1</v>
      </c>
      <c r="I6" s="6">
        <f>J6+M6</f>
        <v>270607</v>
      </c>
      <c r="J6" s="6">
        <f>K6+L6</f>
        <v>270607</v>
      </c>
      <c r="K6" s="6">
        <v>193975</v>
      </c>
      <c r="L6" s="6">
        <v>76632</v>
      </c>
      <c r="M6" s="6">
        <f>N6+O6</f>
        <v>0</v>
      </c>
      <c r="N6" s="6"/>
      <c r="O6" s="6"/>
      <c r="P6" s="6">
        <f>Q6+U6+Y6+AC6</f>
        <v>4686531</v>
      </c>
      <c r="Q6" s="6">
        <f>K6*21</f>
        <v>4073475</v>
      </c>
      <c r="R6" s="6">
        <v>2036737</v>
      </c>
      <c r="S6" s="6">
        <v>1018368</v>
      </c>
      <c r="T6" s="6">
        <f>Q6-R6-S6</f>
        <v>1018370</v>
      </c>
      <c r="U6" s="6">
        <f>L6*8</f>
        <v>613056</v>
      </c>
      <c r="V6" s="6">
        <f>L6*8/2</f>
        <v>306528</v>
      </c>
      <c r="W6" s="6">
        <f>L6*8/4</f>
        <v>153264</v>
      </c>
      <c r="X6" s="6">
        <f>U6-V6-W6</f>
        <v>153264</v>
      </c>
      <c r="Y6" s="6">
        <f>Z6+AA6+AB6</f>
        <v>0</v>
      </c>
      <c r="Z6" s="6">
        <v>0</v>
      </c>
      <c r="AA6" s="6">
        <v>0</v>
      </c>
      <c r="AB6" s="6">
        <v>0</v>
      </c>
      <c r="AC6" s="6">
        <f>AD6+AE6+AF6</f>
        <v>0</v>
      </c>
      <c r="AD6" s="6">
        <v>0</v>
      </c>
      <c r="AE6" s="6">
        <v>0</v>
      </c>
      <c r="AF6" s="6">
        <v>0</v>
      </c>
    </row>
    <row r="7" spans="1:32" s="29" customFormat="1" ht="27" customHeight="1" x14ac:dyDescent="0.15">
      <c r="A7" s="40"/>
      <c r="B7" s="28"/>
      <c r="C7" s="37" t="s">
        <v>10</v>
      </c>
      <c r="D7" s="38"/>
      <c r="E7" s="39"/>
      <c r="F7" s="7">
        <f>SUM(F6)</f>
        <v>6</v>
      </c>
      <c r="G7" s="7">
        <f>SUM(G6)</f>
        <v>32</v>
      </c>
      <c r="H7" s="7"/>
      <c r="I7" s="8">
        <f>SUM(I6)</f>
        <v>270607</v>
      </c>
      <c r="J7" s="8">
        <f>SUM(J6)</f>
        <v>270607</v>
      </c>
      <c r="K7" s="8">
        <f>SUM(K6)</f>
        <v>193975</v>
      </c>
      <c r="L7" s="8">
        <f>SUM(L6)</f>
        <v>76632</v>
      </c>
      <c r="M7" s="8">
        <f>SUM(M6)</f>
        <v>0</v>
      </c>
      <c r="N7" s="8"/>
      <c r="O7" s="8"/>
      <c r="P7" s="8">
        <f t="shared" ref="P7:AF7" si="0">SUM(P6)</f>
        <v>4686531</v>
      </c>
      <c r="Q7" s="8">
        <f t="shared" si="0"/>
        <v>4073475</v>
      </c>
      <c r="R7" s="8">
        <f t="shared" si="0"/>
        <v>2036737</v>
      </c>
      <c r="S7" s="8">
        <f t="shared" si="0"/>
        <v>1018368</v>
      </c>
      <c r="T7" s="8">
        <f t="shared" si="0"/>
        <v>1018370</v>
      </c>
      <c r="U7" s="8">
        <f t="shared" si="0"/>
        <v>613056</v>
      </c>
      <c r="V7" s="8">
        <f t="shared" si="0"/>
        <v>306528</v>
      </c>
      <c r="W7" s="8">
        <f t="shared" si="0"/>
        <v>153264</v>
      </c>
      <c r="X7" s="8">
        <f t="shared" si="0"/>
        <v>153264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0</v>
      </c>
      <c r="AF7" s="8">
        <f t="shared" si="0"/>
        <v>0</v>
      </c>
    </row>
    <row r="8" spans="1:32" ht="27.75" customHeight="1" x14ac:dyDescent="0.15">
      <c r="A8" s="40"/>
      <c r="B8" s="30" t="s">
        <v>43</v>
      </c>
      <c r="C8" s="9">
        <v>2</v>
      </c>
      <c r="D8" s="40" t="s">
        <v>16</v>
      </c>
      <c r="E8" s="10" t="s">
        <v>44</v>
      </c>
      <c r="F8" s="10">
        <v>3</v>
      </c>
      <c r="G8" s="10">
        <v>10</v>
      </c>
      <c r="H8" s="41">
        <v>0.8</v>
      </c>
      <c r="I8" s="11">
        <f>J8+M8</f>
        <v>55989</v>
      </c>
      <c r="J8" s="11">
        <f>K8+L8</f>
        <v>55989</v>
      </c>
      <c r="K8" s="11">
        <v>55989</v>
      </c>
      <c r="L8" s="11"/>
      <c r="M8" s="11">
        <f>N8+O8</f>
        <v>0</v>
      </c>
      <c r="N8" s="11"/>
      <c r="O8" s="11"/>
      <c r="P8" s="11">
        <f>Q8+U8+Y8+AC8</f>
        <v>940615</v>
      </c>
      <c r="Q8" s="11">
        <f>R8+S8+T8</f>
        <v>940615</v>
      </c>
      <c r="R8" s="11">
        <v>470307</v>
      </c>
      <c r="S8" s="11">
        <v>235153</v>
      </c>
      <c r="T8" s="11">
        <v>235155</v>
      </c>
      <c r="U8" s="11">
        <f>V8+W8+X8</f>
        <v>0</v>
      </c>
      <c r="V8" s="11"/>
      <c r="W8" s="11"/>
      <c r="X8" s="11"/>
      <c r="Y8" s="11">
        <f>Z8+AA8+AB8</f>
        <v>0</v>
      </c>
      <c r="Z8" s="11"/>
      <c r="AA8" s="11"/>
      <c r="AB8" s="11"/>
      <c r="AC8" s="11">
        <f>AD8+AE8+AF8</f>
        <v>0</v>
      </c>
      <c r="AD8" s="11"/>
      <c r="AE8" s="11"/>
      <c r="AF8" s="11"/>
    </row>
    <row r="9" spans="1:32" ht="26.25" customHeight="1" x14ac:dyDescent="0.15">
      <c r="A9" s="40"/>
      <c r="B9" s="30" t="s">
        <v>45</v>
      </c>
      <c r="C9" s="9">
        <v>3</v>
      </c>
      <c r="D9" s="40"/>
      <c r="E9" s="10" t="s">
        <v>46</v>
      </c>
      <c r="F9" s="10">
        <v>1</v>
      </c>
      <c r="G9" s="10">
        <v>4</v>
      </c>
      <c r="H9" s="42"/>
      <c r="I9" s="11">
        <f>J9+M9</f>
        <v>12426</v>
      </c>
      <c r="J9" s="11">
        <f>K9+L9</f>
        <v>12426</v>
      </c>
      <c r="K9" s="11">
        <v>12426</v>
      </c>
      <c r="L9" s="11"/>
      <c r="M9" s="11">
        <f>N9+O9</f>
        <v>0</v>
      </c>
      <c r="N9" s="11"/>
      <c r="O9" s="11"/>
      <c r="P9" s="11">
        <f>Q9+U9+Y9+AC9</f>
        <v>208756</v>
      </c>
      <c r="Q9" s="11">
        <f>R9+S9+T9</f>
        <v>208756</v>
      </c>
      <c r="R9" s="11">
        <v>104378</v>
      </c>
      <c r="S9" s="11">
        <v>52189</v>
      </c>
      <c r="T9" s="11">
        <v>52189</v>
      </c>
      <c r="U9" s="11">
        <f>V9+W9+X9</f>
        <v>0</v>
      </c>
      <c r="V9" s="11"/>
      <c r="W9" s="11"/>
      <c r="X9" s="11"/>
      <c r="Y9" s="11">
        <f>Z9+AA9+AB9</f>
        <v>0</v>
      </c>
      <c r="Z9" s="11"/>
      <c r="AA9" s="11"/>
      <c r="AB9" s="11"/>
      <c r="AC9" s="11">
        <f>AD9+AE9+AF9</f>
        <v>0</v>
      </c>
      <c r="AD9" s="11"/>
      <c r="AE9" s="11"/>
      <c r="AF9" s="11"/>
    </row>
    <row r="10" spans="1:32" ht="27" customHeight="1" x14ac:dyDescent="0.15">
      <c r="A10" s="40"/>
      <c r="B10" s="30" t="s">
        <v>47</v>
      </c>
      <c r="C10" s="9">
        <v>4</v>
      </c>
      <c r="D10" s="40"/>
      <c r="E10" s="10" t="s">
        <v>48</v>
      </c>
      <c r="F10" s="10">
        <v>2</v>
      </c>
      <c r="G10" s="10">
        <v>19</v>
      </c>
      <c r="H10" s="42"/>
      <c r="I10" s="11">
        <f>J10+M10</f>
        <v>79912</v>
      </c>
      <c r="J10" s="11">
        <f>K10+L10</f>
        <v>79912</v>
      </c>
      <c r="K10" s="11">
        <v>79912</v>
      </c>
      <c r="L10" s="11"/>
      <c r="M10" s="11">
        <f>N10+O10</f>
        <v>0</v>
      </c>
      <c r="N10" s="11"/>
      <c r="O10" s="11"/>
      <c r="P10" s="11">
        <f>Q10+U10+Y10+AC10</f>
        <v>1342521</v>
      </c>
      <c r="Q10" s="11">
        <f>R10+S10+T10</f>
        <v>1342521</v>
      </c>
      <c r="R10" s="11">
        <v>671260</v>
      </c>
      <c r="S10" s="11">
        <v>335630</v>
      </c>
      <c r="T10" s="11">
        <v>335631</v>
      </c>
      <c r="U10" s="11">
        <f>V10+W10+X10</f>
        <v>0</v>
      </c>
      <c r="V10" s="11"/>
      <c r="W10" s="11"/>
      <c r="X10" s="11"/>
      <c r="Y10" s="11">
        <f>Z10+AA10+AB10</f>
        <v>0</v>
      </c>
      <c r="Z10" s="11"/>
      <c r="AA10" s="11"/>
      <c r="AB10" s="11"/>
      <c r="AC10" s="11">
        <f>AD10+AE10+AF10</f>
        <v>0</v>
      </c>
      <c r="AD10" s="11"/>
      <c r="AE10" s="11"/>
      <c r="AF10" s="11"/>
    </row>
    <row r="11" spans="1:32" s="27" customFormat="1" ht="27" customHeight="1" x14ac:dyDescent="0.15">
      <c r="A11" s="40"/>
      <c r="B11" s="30" t="s">
        <v>49</v>
      </c>
      <c r="C11" s="3">
        <v>5</v>
      </c>
      <c r="D11" s="40"/>
      <c r="E11" s="4" t="s">
        <v>50</v>
      </c>
      <c r="F11" s="4">
        <v>3</v>
      </c>
      <c r="G11" s="4">
        <v>17</v>
      </c>
      <c r="H11" s="43"/>
      <c r="I11" s="6">
        <f>J11+M11</f>
        <v>80875</v>
      </c>
      <c r="J11" s="6">
        <f>K11+L11</f>
        <v>80875</v>
      </c>
      <c r="K11" s="6">
        <v>80875</v>
      </c>
      <c r="L11" s="6"/>
      <c r="M11" s="6">
        <f>N11+O11</f>
        <v>0</v>
      </c>
      <c r="N11" s="6"/>
      <c r="O11" s="6"/>
      <c r="P11" s="6">
        <f>Q11+U11+Y11+AC11</f>
        <v>1358700</v>
      </c>
      <c r="Q11" s="6">
        <f>R11+S11+T11</f>
        <v>1358700</v>
      </c>
      <c r="R11" s="6">
        <v>679350</v>
      </c>
      <c r="S11" s="6">
        <v>339675</v>
      </c>
      <c r="T11" s="6">
        <v>339675</v>
      </c>
      <c r="U11" s="6">
        <f>V11+W11+X11</f>
        <v>0</v>
      </c>
      <c r="V11" s="6"/>
      <c r="W11" s="6"/>
      <c r="X11" s="6"/>
      <c r="Y11" s="6">
        <f>Z11+AA11+AB11</f>
        <v>0</v>
      </c>
      <c r="Z11" s="6"/>
      <c r="AA11" s="6"/>
      <c r="AB11" s="6"/>
      <c r="AC11" s="6">
        <f>AD11+AE11+AF11</f>
        <v>0</v>
      </c>
      <c r="AD11" s="6"/>
      <c r="AE11" s="6"/>
      <c r="AF11" s="6"/>
    </row>
    <row r="12" spans="1:32" s="29" customFormat="1" ht="27" customHeight="1" x14ac:dyDescent="0.15">
      <c r="A12" s="40"/>
      <c r="B12" s="28"/>
      <c r="C12" s="37" t="s">
        <v>10</v>
      </c>
      <c r="D12" s="38"/>
      <c r="E12" s="39"/>
      <c r="F12" s="7">
        <f>SUM(F8:F11)</f>
        <v>9</v>
      </c>
      <c r="G12" s="7">
        <f>SUM(G8:G11)</f>
        <v>50</v>
      </c>
      <c r="H12" s="7"/>
      <c r="I12" s="8">
        <f>SUM(I8:I11)</f>
        <v>229202</v>
      </c>
      <c r="J12" s="8">
        <f>SUM(J8:J11)</f>
        <v>229202</v>
      </c>
      <c r="K12" s="8">
        <f>SUM(K8:K11)</f>
        <v>229202</v>
      </c>
      <c r="L12" s="8">
        <f>SUM(L8:L11)</f>
        <v>0</v>
      </c>
      <c r="M12" s="8">
        <f>SUM(M8:M11)</f>
        <v>0</v>
      </c>
      <c r="N12" s="8">
        <f t="shared" ref="N12:AF12" si="1">SUM(N8:N11)</f>
        <v>0</v>
      </c>
      <c r="O12" s="8">
        <f t="shared" si="1"/>
        <v>0</v>
      </c>
      <c r="P12" s="8">
        <f>SUM(P8:P11)</f>
        <v>3850592</v>
      </c>
      <c r="Q12" s="8">
        <f>SUM(Q8:Q11)</f>
        <v>3850592</v>
      </c>
      <c r="R12" s="8">
        <f>SUM(R8:R11)</f>
        <v>1925295</v>
      </c>
      <c r="S12" s="8">
        <f>SUM(S8:S11)</f>
        <v>962647</v>
      </c>
      <c r="T12" s="8">
        <f>SUM(T8:T11)</f>
        <v>962650</v>
      </c>
      <c r="U12" s="8">
        <f t="shared" si="1"/>
        <v>0</v>
      </c>
      <c r="V12" s="8">
        <f t="shared" si="1"/>
        <v>0</v>
      </c>
      <c r="W12" s="8">
        <f t="shared" si="1"/>
        <v>0</v>
      </c>
      <c r="X12" s="8">
        <f t="shared" si="1"/>
        <v>0</v>
      </c>
      <c r="Y12" s="8">
        <f t="shared" si="1"/>
        <v>0</v>
      </c>
      <c r="Z12" s="8">
        <f t="shared" si="1"/>
        <v>0</v>
      </c>
      <c r="AA12" s="8">
        <f t="shared" si="1"/>
        <v>0</v>
      </c>
      <c r="AB12" s="8">
        <f t="shared" si="1"/>
        <v>0</v>
      </c>
      <c r="AC12" s="8">
        <f t="shared" si="1"/>
        <v>0</v>
      </c>
      <c r="AD12" s="8">
        <f t="shared" si="1"/>
        <v>0</v>
      </c>
      <c r="AE12" s="8">
        <f t="shared" si="1"/>
        <v>0</v>
      </c>
      <c r="AF12" s="8">
        <f t="shared" si="1"/>
        <v>0</v>
      </c>
    </row>
    <row r="13" spans="1:32" s="31" customFormat="1" ht="27.75" customHeight="1" x14ac:dyDescent="0.15">
      <c r="A13" s="55" t="s">
        <v>19</v>
      </c>
      <c r="B13" s="55"/>
      <c r="C13" s="55"/>
      <c r="D13" s="54"/>
      <c r="E13" s="54"/>
      <c r="F13" s="12">
        <f>F7+F12</f>
        <v>15</v>
      </c>
      <c r="G13" s="12">
        <f>G7+G12</f>
        <v>82</v>
      </c>
      <c r="H13" s="12"/>
      <c r="I13" s="13">
        <f>I7+I12</f>
        <v>499809</v>
      </c>
      <c r="J13" s="13">
        <f>J12+J7</f>
        <v>499809</v>
      </c>
      <c r="K13" s="13">
        <f>K12+K7</f>
        <v>423177</v>
      </c>
      <c r="L13" s="13">
        <f>L12+L7</f>
        <v>76632</v>
      </c>
      <c r="M13" s="13"/>
      <c r="N13" s="13"/>
      <c r="O13" s="13"/>
      <c r="P13" s="13">
        <f>P7+P12</f>
        <v>8537123</v>
      </c>
      <c r="Q13" s="13">
        <f t="shared" ref="Q13:AF13" si="2">Q7+Q12</f>
        <v>7924067</v>
      </c>
      <c r="R13" s="13">
        <f t="shared" si="2"/>
        <v>3962032</v>
      </c>
      <c r="S13" s="13">
        <f t="shared" si="2"/>
        <v>1981015</v>
      </c>
      <c r="T13" s="13">
        <f t="shared" si="2"/>
        <v>1981020</v>
      </c>
      <c r="U13" s="13">
        <f t="shared" si="2"/>
        <v>613056</v>
      </c>
      <c r="V13" s="13">
        <f t="shared" si="2"/>
        <v>306528</v>
      </c>
      <c r="W13" s="13">
        <f t="shared" si="2"/>
        <v>153264</v>
      </c>
      <c r="X13" s="13">
        <f t="shared" si="2"/>
        <v>153264</v>
      </c>
      <c r="Y13" s="13">
        <f t="shared" si="2"/>
        <v>0</v>
      </c>
      <c r="Z13" s="13">
        <f t="shared" si="2"/>
        <v>0</v>
      </c>
      <c r="AA13" s="13">
        <f t="shared" si="2"/>
        <v>0</v>
      </c>
      <c r="AB13" s="13">
        <f t="shared" si="2"/>
        <v>0</v>
      </c>
      <c r="AC13" s="13">
        <f t="shared" si="2"/>
        <v>0</v>
      </c>
      <c r="AD13" s="13">
        <f t="shared" si="2"/>
        <v>0</v>
      </c>
      <c r="AE13" s="13">
        <f t="shared" si="2"/>
        <v>0</v>
      </c>
      <c r="AF13" s="13">
        <f t="shared" si="2"/>
        <v>0</v>
      </c>
    </row>
    <row r="14" spans="1:32" s="27" customFormat="1" ht="26.25" customHeight="1" x14ac:dyDescent="0.15">
      <c r="A14" s="50" t="s">
        <v>51</v>
      </c>
      <c r="B14" s="30" t="s">
        <v>52</v>
      </c>
      <c r="C14" s="3">
        <v>6</v>
      </c>
      <c r="D14" s="52" t="s">
        <v>21</v>
      </c>
      <c r="E14" s="4" t="s">
        <v>53</v>
      </c>
      <c r="F14" s="4">
        <v>12</v>
      </c>
      <c r="G14" s="4">
        <v>33</v>
      </c>
      <c r="H14" s="51">
        <v>1</v>
      </c>
      <c r="I14" s="6">
        <f>J14+M14</f>
        <v>241818</v>
      </c>
      <c r="J14" s="6">
        <f>K14+L14</f>
        <v>241818</v>
      </c>
      <c r="K14" s="6">
        <v>241818</v>
      </c>
      <c r="L14" s="6"/>
      <c r="M14" s="6">
        <f>N14+O14</f>
        <v>0</v>
      </c>
      <c r="N14" s="6"/>
      <c r="O14" s="6"/>
      <c r="P14" s="6">
        <f>Q14+U14+Y14+AC14</f>
        <v>5078178</v>
      </c>
      <c r="Q14" s="6">
        <f>K14*21</f>
        <v>5078178</v>
      </c>
      <c r="R14" s="6">
        <f>Q14/3</f>
        <v>1692726</v>
      </c>
      <c r="S14" s="6">
        <f>Q14/3</f>
        <v>1692726</v>
      </c>
      <c r="T14" s="6">
        <f>Q14-R14-S14</f>
        <v>1692726</v>
      </c>
      <c r="U14" s="6">
        <f>V14+W14+X14</f>
        <v>0</v>
      </c>
      <c r="V14" s="6"/>
      <c r="W14" s="6"/>
      <c r="X14" s="6"/>
      <c r="Y14" s="6">
        <f>Z14+AA14+AB14</f>
        <v>0</v>
      </c>
      <c r="Z14" s="6"/>
      <c r="AA14" s="6"/>
      <c r="AB14" s="6"/>
      <c r="AC14" s="6">
        <f>AD14+AE14+AF14</f>
        <v>0</v>
      </c>
      <c r="AD14" s="6"/>
      <c r="AE14" s="6"/>
      <c r="AF14" s="6"/>
    </row>
    <row r="15" spans="1:32" s="27" customFormat="1" ht="27" customHeight="1" x14ac:dyDescent="0.15">
      <c r="A15" s="50"/>
      <c r="B15" s="30" t="s">
        <v>54</v>
      </c>
      <c r="C15" s="3">
        <v>7</v>
      </c>
      <c r="D15" s="52"/>
      <c r="E15" s="4" t="s">
        <v>55</v>
      </c>
      <c r="F15" s="4">
        <v>12</v>
      </c>
      <c r="G15" s="4">
        <v>53</v>
      </c>
      <c r="H15" s="51"/>
      <c r="I15" s="6">
        <f t="shared" ref="I15:I36" si="3">J15+M15</f>
        <v>276405</v>
      </c>
      <c r="J15" s="6">
        <f t="shared" ref="J15:J36" si="4">K15+L15</f>
        <v>276405</v>
      </c>
      <c r="K15" s="6">
        <v>276405</v>
      </c>
      <c r="L15" s="6"/>
      <c r="M15" s="6">
        <f t="shared" ref="M15:M36" si="5">N15+O15</f>
        <v>0</v>
      </c>
      <c r="N15" s="6"/>
      <c r="O15" s="6"/>
      <c r="P15" s="6">
        <f t="shared" ref="P15:P36" si="6">Q15+U15+Y15+AC15</f>
        <v>5804505</v>
      </c>
      <c r="Q15" s="6">
        <f>K15*21</f>
        <v>5804505</v>
      </c>
      <c r="R15" s="6">
        <f>Q15/3</f>
        <v>1934835</v>
      </c>
      <c r="S15" s="6">
        <f>Q15/3</f>
        <v>1934835</v>
      </c>
      <c r="T15" s="6">
        <f>Q15-R15-S15</f>
        <v>1934835</v>
      </c>
      <c r="U15" s="6">
        <f>L15*8</f>
        <v>0</v>
      </c>
      <c r="V15" s="6">
        <f>L15*8/3</f>
        <v>0</v>
      </c>
      <c r="W15" s="6">
        <f>L15*8/3</f>
        <v>0</v>
      </c>
      <c r="X15" s="6">
        <f>U15-V15-W15</f>
        <v>0</v>
      </c>
      <c r="Y15" s="6">
        <f t="shared" ref="Y15:Y36" si="7">Z15+AA15+AB15</f>
        <v>0</v>
      </c>
      <c r="Z15" s="6"/>
      <c r="AA15" s="6"/>
      <c r="AB15" s="6"/>
      <c r="AC15" s="6">
        <f t="shared" ref="AC15:AC36" si="8">AD15+AE15+AF15</f>
        <v>0</v>
      </c>
      <c r="AD15" s="6"/>
      <c r="AE15" s="6"/>
      <c r="AF15" s="6"/>
    </row>
    <row r="16" spans="1:32" s="27" customFormat="1" ht="27.75" customHeight="1" x14ac:dyDescent="0.15">
      <c r="A16" s="50"/>
      <c r="B16" s="30" t="s">
        <v>56</v>
      </c>
      <c r="C16" s="3">
        <v>8</v>
      </c>
      <c r="D16" s="52"/>
      <c r="E16" s="4" t="s">
        <v>57</v>
      </c>
      <c r="F16" s="4">
        <v>6</v>
      </c>
      <c r="G16" s="4">
        <v>58</v>
      </c>
      <c r="H16" s="51"/>
      <c r="I16" s="6">
        <f t="shared" si="3"/>
        <v>389086</v>
      </c>
      <c r="J16" s="6">
        <f t="shared" si="4"/>
        <v>389086</v>
      </c>
      <c r="K16" s="6">
        <v>346079</v>
      </c>
      <c r="L16" s="6">
        <v>43007</v>
      </c>
      <c r="M16" s="6">
        <f t="shared" si="5"/>
        <v>0</v>
      </c>
      <c r="N16" s="6"/>
      <c r="O16" s="6"/>
      <c r="P16" s="6">
        <f t="shared" si="6"/>
        <v>7611715</v>
      </c>
      <c r="Q16" s="6">
        <f>K16*21</f>
        <v>7267659</v>
      </c>
      <c r="R16" s="6">
        <f>Q16/3</f>
        <v>2422553</v>
      </c>
      <c r="S16" s="6">
        <f>Q16/3</f>
        <v>2422553</v>
      </c>
      <c r="T16" s="6">
        <f>Q16-R16-S16</f>
        <v>2422553</v>
      </c>
      <c r="U16" s="6">
        <f>L16*8</f>
        <v>344056</v>
      </c>
      <c r="V16" s="6">
        <v>114685</v>
      </c>
      <c r="W16" s="6">
        <v>114685</v>
      </c>
      <c r="X16" s="6">
        <f>U16-V16-W16</f>
        <v>114686</v>
      </c>
      <c r="Y16" s="6">
        <f t="shared" si="7"/>
        <v>0</v>
      </c>
      <c r="Z16" s="6"/>
      <c r="AA16" s="6"/>
      <c r="AB16" s="6"/>
      <c r="AC16" s="6">
        <f t="shared" si="8"/>
        <v>0</v>
      </c>
      <c r="AD16" s="6"/>
      <c r="AE16" s="6"/>
      <c r="AF16" s="6"/>
    </row>
    <row r="17" spans="1:32" s="27" customFormat="1" ht="27.75" customHeight="1" x14ac:dyDescent="0.15">
      <c r="A17" s="50"/>
      <c r="B17" s="30" t="s">
        <v>58</v>
      </c>
      <c r="C17" s="3">
        <v>9</v>
      </c>
      <c r="D17" s="52" t="s">
        <v>22</v>
      </c>
      <c r="E17" s="4" t="s">
        <v>59</v>
      </c>
      <c r="F17" s="4">
        <v>4</v>
      </c>
      <c r="G17" s="4">
        <v>4</v>
      </c>
      <c r="H17" s="51"/>
      <c r="I17" s="6">
        <f t="shared" si="3"/>
        <v>28253</v>
      </c>
      <c r="J17" s="6">
        <f t="shared" si="4"/>
        <v>28253</v>
      </c>
      <c r="K17" s="6">
        <v>28253</v>
      </c>
      <c r="L17" s="6"/>
      <c r="M17" s="6">
        <f t="shared" si="5"/>
        <v>0</v>
      </c>
      <c r="N17" s="6"/>
      <c r="O17" s="6"/>
      <c r="P17" s="6">
        <f t="shared" si="6"/>
        <v>593313</v>
      </c>
      <c r="Q17" s="6">
        <f t="shared" ref="Q17:Q36" si="9">K17*21</f>
        <v>593313</v>
      </c>
      <c r="R17" s="6">
        <f>Q17/3</f>
        <v>197771</v>
      </c>
      <c r="S17" s="6">
        <f>Q17/3</f>
        <v>197771</v>
      </c>
      <c r="T17" s="6">
        <f>Q17-R17-S17</f>
        <v>197771</v>
      </c>
      <c r="U17" s="6">
        <f t="shared" ref="U17:U36" si="10">L17*8</f>
        <v>0</v>
      </c>
      <c r="V17" s="6">
        <f t="shared" ref="V17:V33" si="11">U17/3</f>
        <v>0</v>
      </c>
      <c r="W17" s="6">
        <f t="shared" ref="W17:W33" si="12">U17/3</f>
        <v>0</v>
      </c>
      <c r="X17" s="6">
        <f t="shared" ref="X17:X36" si="13">U17-V17-W17</f>
        <v>0</v>
      </c>
      <c r="Y17" s="6">
        <f t="shared" si="7"/>
        <v>0</v>
      </c>
      <c r="Z17" s="6"/>
      <c r="AA17" s="6"/>
      <c r="AB17" s="6"/>
      <c r="AC17" s="6">
        <f t="shared" si="8"/>
        <v>0</v>
      </c>
      <c r="AD17" s="6"/>
      <c r="AE17" s="6"/>
      <c r="AF17" s="6"/>
    </row>
    <row r="18" spans="1:32" s="27" customFormat="1" ht="26.25" customHeight="1" x14ac:dyDescent="0.15">
      <c r="A18" s="50"/>
      <c r="B18" s="30" t="s">
        <v>60</v>
      </c>
      <c r="C18" s="3">
        <v>10</v>
      </c>
      <c r="D18" s="52"/>
      <c r="E18" s="4" t="s">
        <v>61</v>
      </c>
      <c r="F18" s="4">
        <v>2</v>
      </c>
      <c r="G18" s="4">
        <v>8</v>
      </c>
      <c r="H18" s="51"/>
      <c r="I18" s="6">
        <f t="shared" si="3"/>
        <v>50615</v>
      </c>
      <c r="J18" s="6">
        <f t="shared" si="4"/>
        <v>50615</v>
      </c>
      <c r="K18" s="6">
        <v>50615</v>
      </c>
      <c r="L18" s="6"/>
      <c r="M18" s="6">
        <f t="shared" si="5"/>
        <v>0</v>
      </c>
      <c r="N18" s="6"/>
      <c r="O18" s="6"/>
      <c r="P18" s="6">
        <f t="shared" si="6"/>
        <v>1062915</v>
      </c>
      <c r="Q18" s="6">
        <f t="shared" si="9"/>
        <v>1062915</v>
      </c>
      <c r="R18" s="6">
        <f>Q18/3</f>
        <v>354305</v>
      </c>
      <c r="S18" s="6">
        <f>Q18/3</f>
        <v>354305</v>
      </c>
      <c r="T18" s="6">
        <f>Q18-R18-S18</f>
        <v>354305</v>
      </c>
      <c r="U18" s="6">
        <f t="shared" si="10"/>
        <v>0</v>
      </c>
      <c r="V18" s="6">
        <f t="shared" si="11"/>
        <v>0</v>
      </c>
      <c r="W18" s="6">
        <f t="shared" si="12"/>
        <v>0</v>
      </c>
      <c r="X18" s="6">
        <f t="shared" si="13"/>
        <v>0</v>
      </c>
      <c r="Y18" s="6">
        <f t="shared" si="7"/>
        <v>0</v>
      </c>
      <c r="Z18" s="6"/>
      <c r="AA18" s="6"/>
      <c r="AB18" s="6"/>
      <c r="AC18" s="6">
        <f t="shared" si="8"/>
        <v>0</v>
      </c>
      <c r="AD18" s="6"/>
      <c r="AE18" s="6"/>
      <c r="AF18" s="6"/>
    </row>
    <row r="19" spans="1:32" s="27" customFormat="1" ht="27" customHeight="1" x14ac:dyDescent="0.15">
      <c r="A19" s="50"/>
      <c r="B19" s="30" t="s">
        <v>62</v>
      </c>
      <c r="C19" s="3">
        <v>11</v>
      </c>
      <c r="D19" s="52"/>
      <c r="E19" s="4" t="s">
        <v>63</v>
      </c>
      <c r="F19" s="4">
        <v>8</v>
      </c>
      <c r="G19" s="4">
        <v>34</v>
      </c>
      <c r="H19" s="51"/>
      <c r="I19" s="6">
        <f t="shared" si="3"/>
        <v>294248</v>
      </c>
      <c r="J19" s="6">
        <f t="shared" si="4"/>
        <v>294248</v>
      </c>
      <c r="K19" s="6">
        <v>180591</v>
      </c>
      <c r="L19" s="6">
        <v>113657</v>
      </c>
      <c r="M19" s="6">
        <f t="shared" si="5"/>
        <v>0</v>
      </c>
      <c r="N19" s="6"/>
      <c r="O19" s="6"/>
      <c r="P19" s="6">
        <f t="shared" si="6"/>
        <v>4701667</v>
      </c>
      <c r="Q19" s="6">
        <f t="shared" si="9"/>
        <v>3792411</v>
      </c>
      <c r="R19" s="6">
        <f t="shared" ref="R19:R36" si="14">Q19/3</f>
        <v>1264137</v>
      </c>
      <c r="S19" s="6">
        <f t="shared" ref="S19:S36" si="15">Q19/3</f>
        <v>1264137</v>
      </c>
      <c r="T19" s="6">
        <f t="shared" ref="T19:T36" si="16">Q19-R19-S19</f>
        <v>1264137</v>
      </c>
      <c r="U19" s="6">
        <f t="shared" si="10"/>
        <v>909256</v>
      </c>
      <c r="V19" s="6">
        <v>303085</v>
      </c>
      <c r="W19" s="6">
        <v>303085</v>
      </c>
      <c r="X19" s="6">
        <f t="shared" si="13"/>
        <v>303086</v>
      </c>
      <c r="Y19" s="6">
        <f t="shared" si="7"/>
        <v>0</v>
      </c>
      <c r="Z19" s="6"/>
      <c r="AA19" s="6"/>
      <c r="AB19" s="6"/>
      <c r="AC19" s="6">
        <f t="shared" si="8"/>
        <v>0</v>
      </c>
      <c r="AD19" s="6"/>
      <c r="AE19" s="6"/>
      <c r="AF19" s="6"/>
    </row>
    <row r="20" spans="1:32" s="27" customFormat="1" ht="27" customHeight="1" x14ac:dyDescent="0.15">
      <c r="A20" s="50"/>
      <c r="B20" s="30" t="s">
        <v>64</v>
      </c>
      <c r="C20" s="3">
        <v>12</v>
      </c>
      <c r="D20" s="52"/>
      <c r="E20" s="4" t="s">
        <v>65</v>
      </c>
      <c r="F20" s="4">
        <v>2</v>
      </c>
      <c r="G20" s="4">
        <v>10</v>
      </c>
      <c r="H20" s="51"/>
      <c r="I20" s="6">
        <f t="shared" si="3"/>
        <v>69608</v>
      </c>
      <c r="J20" s="6">
        <f t="shared" si="4"/>
        <v>69608</v>
      </c>
      <c r="K20" s="6">
        <v>63044</v>
      </c>
      <c r="L20" s="6">
        <v>6564</v>
      </c>
      <c r="M20" s="6">
        <f t="shared" si="5"/>
        <v>0</v>
      </c>
      <c r="N20" s="6"/>
      <c r="O20" s="6"/>
      <c r="P20" s="6">
        <f t="shared" si="6"/>
        <v>1376436</v>
      </c>
      <c r="Q20" s="6">
        <f t="shared" si="9"/>
        <v>1323924</v>
      </c>
      <c r="R20" s="6">
        <f t="shared" si="14"/>
        <v>441308</v>
      </c>
      <c r="S20" s="6">
        <f t="shared" si="15"/>
        <v>441308</v>
      </c>
      <c r="T20" s="6">
        <f t="shared" si="16"/>
        <v>441308</v>
      </c>
      <c r="U20" s="6">
        <f t="shared" si="10"/>
        <v>52512</v>
      </c>
      <c r="V20" s="6">
        <f t="shared" si="11"/>
        <v>17504</v>
      </c>
      <c r="W20" s="6">
        <f t="shared" si="12"/>
        <v>17504</v>
      </c>
      <c r="X20" s="6">
        <f t="shared" si="13"/>
        <v>17504</v>
      </c>
      <c r="Y20" s="6">
        <f t="shared" si="7"/>
        <v>0</v>
      </c>
      <c r="Z20" s="6"/>
      <c r="AA20" s="6"/>
      <c r="AB20" s="6"/>
      <c r="AC20" s="6">
        <f t="shared" si="8"/>
        <v>0</v>
      </c>
      <c r="AD20" s="6"/>
      <c r="AE20" s="6"/>
      <c r="AF20" s="6"/>
    </row>
    <row r="21" spans="1:32" s="27" customFormat="1" ht="26.25" customHeight="1" x14ac:dyDescent="0.15">
      <c r="A21" s="50"/>
      <c r="B21" s="30" t="s">
        <v>66</v>
      </c>
      <c r="C21" s="3">
        <v>13</v>
      </c>
      <c r="D21" s="52"/>
      <c r="E21" s="4" t="s">
        <v>67</v>
      </c>
      <c r="F21" s="4">
        <v>5</v>
      </c>
      <c r="G21" s="4">
        <v>31</v>
      </c>
      <c r="H21" s="51"/>
      <c r="I21" s="6">
        <f t="shared" si="3"/>
        <v>225018</v>
      </c>
      <c r="J21" s="6">
        <f t="shared" si="4"/>
        <v>225018</v>
      </c>
      <c r="K21" s="6">
        <v>203957</v>
      </c>
      <c r="L21" s="6">
        <v>21061</v>
      </c>
      <c r="M21" s="6">
        <f t="shared" si="5"/>
        <v>0</v>
      </c>
      <c r="N21" s="6"/>
      <c r="O21" s="6"/>
      <c r="P21" s="6">
        <f t="shared" si="6"/>
        <v>4451585</v>
      </c>
      <c r="Q21" s="6">
        <f t="shared" si="9"/>
        <v>4283097</v>
      </c>
      <c r="R21" s="6">
        <f t="shared" si="14"/>
        <v>1427699</v>
      </c>
      <c r="S21" s="6">
        <f t="shared" si="15"/>
        <v>1427699</v>
      </c>
      <c r="T21" s="6">
        <f t="shared" si="16"/>
        <v>1427699</v>
      </c>
      <c r="U21" s="6">
        <f t="shared" si="10"/>
        <v>168488</v>
      </c>
      <c r="V21" s="6">
        <v>56162</v>
      </c>
      <c r="W21" s="6">
        <v>56162</v>
      </c>
      <c r="X21" s="6">
        <f t="shared" si="13"/>
        <v>56164</v>
      </c>
      <c r="Y21" s="6">
        <f t="shared" si="7"/>
        <v>0</v>
      </c>
      <c r="Z21" s="6"/>
      <c r="AA21" s="6"/>
      <c r="AB21" s="6"/>
      <c r="AC21" s="6">
        <f t="shared" si="8"/>
        <v>0</v>
      </c>
      <c r="AD21" s="6"/>
      <c r="AE21" s="6"/>
      <c r="AF21" s="6"/>
    </row>
    <row r="22" spans="1:32" s="27" customFormat="1" ht="26.25" customHeight="1" x14ac:dyDescent="0.15">
      <c r="A22" s="50"/>
      <c r="B22" s="30" t="s">
        <v>68</v>
      </c>
      <c r="C22" s="3">
        <v>14</v>
      </c>
      <c r="D22" s="52"/>
      <c r="E22" s="4" t="s">
        <v>69</v>
      </c>
      <c r="F22" s="4">
        <v>2</v>
      </c>
      <c r="G22" s="4">
        <v>7</v>
      </c>
      <c r="H22" s="51"/>
      <c r="I22" s="6">
        <f t="shared" si="3"/>
        <v>40501</v>
      </c>
      <c r="J22" s="6">
        <f t="shared" si="4"/>
        <v>40501</v>
      </c>
      <c r="K22" s="6">
        <v>40501</v>
      </c>
      <c r="L22" s="6"/>
      <c r="M22" s="6">
        <f t="shared" si="5"/>
        <v>0</v>
      </c>
      <c r="N22" s="6"/>
      <c r="O22" s="6"/>
      <c r="P22" s="6">
        <f t="shared" si="6"/>
        <v>850521</v>
      </c>
      <c r="Q22" s="6">
        <f t="shared" si="9"/>
        <v>850521</v>
      </c>
      <c r="R22" s="6">
        <f t="shared" si="14"/>
        <v>283507</v>
      </c>
      <c r="S22" s="6">
        <f t="shared" si="15"/>
        <v>283507</v>
      </c>
      <c r="T22" s="6">
        <f t="shared" si="16"/>
        <v>283507</v>
      </c>
      <c r="U22" s="6">
        <f t="shared" si="10"/>
        <v>0</v>
      </c>
      <c r="V22" s="6">
        <f t="shared" si="11"/>
        <v>0</v>
      </c>
      <c r="W22" s="6">
        <f t="shared" si="12"/>
        <v>0</v>
      </c>
      <c r="X22" s="6">
        <f t="shared" si="13"/>
        <v>0</v>
      </c>
      <c r="Y22" s="6">
        <f t="shared" si="7"/>
        <v>0</v>
      </c>
      <c r="Z22" s="6"/>
      <c r="AA22" s="6"/>
      <c r="AB22" s="6"/>
      <c r="AC22" s="6">
        <f t="shared" si="8"/>
        <v>0</v>
      </c>
      <c r="AD22" s="6"/>
      <c r="AE22" s="6"/>
      <c r="AF22" s="6"/>
    </row>
    <row r="23" spans="1:32" s="27" customFormat="1" ht="27" customHeight="1" x14ac:dyDescent="0.15">
      <c r="A23" s="50"/>
      <c r="B23" s="30" t="s">
        <v>70</v>
      </c>
      <c r="C23" s="3">
        <v>15</v>
      </c>
      <c r="D23" s="52"/>
      <c r="E23" s="4" t="s">
        <v>71</v>
      </c>
      <c r="F23" s="4">
        <v>3</v>
      </c>
      <c r="G23" s="4">
        <v>23</v>
      </c>
      <c r="H23" s="51"/>
      <c r="I23" s="6">
        <f t="shared" si="3"/>
        <v>93089</v>
      </c>
      <c r="J23" s="6">
        <f t="shared" si="4"/>
        <v>93089</v>
      </c>
      <c r="K23" s="6">
        <v>51804</v>
      </c>
      <c r="L23" s="6">
        <v>41285</v>
      </c>
      <c r="M23" s="6">
        <f t="shared" si="5"/>
        <v>0</v>
      </c>
      <c r="N23" s="6"/>
      <c r="O23" s="6"/>
      <c r="P23" s="6">
        <f t="shared" si="6"/>
        <v>1418164</v>
      </c>
      <c r="Q23" s="6">
        <f t="shared" si="9"/>
        <v>1087884</v>
      </c>
      <c r="R23" s="6">
        <f t="shared" si="14"/>
        <v>362628</v>
      </c>
      <c r="S23" s="6">
        <f t="shared" si="15"/>
        <v>362628</v>
      </c>
      <c r="T23" s="6">
        <f t="shared" si="16"/>
        <v>362628</v>
      </c>
      <c r="U23" s="6">
        <f t="shared" si="10"/>
        <v>330280</v>
      </c>
      <c r="V23" s="6">
        <v>110093</v>
      </c>
      <c r="W23" s="6">
        <v>110093</v>
      </c>
      <c r="X23" s="6">
        <f t="shared" si="13"/>
        <v>110094</v>
      </c>
      <c r="Y23" s="6">
        <f t="shared" si="7"/>
        <v>0</v>
      </c>
      <c r="Z23" s="6"/>
      <c r="AA23" s="6"/>
      <c r="AB23" s="6"/>
      <c r="AC23" s="6">
        <f t="shared" si="8"/>
        <v>0</v>
      </c>
      <c r="AD23" s="6"/>
      <c r="AE23" s="6"/>
      <c r="AF23" s="6"/>
    </row>
    <row r="24" spans="1:32" s="27" customFormat="1" ht="28.5" customHeight="1" x14ac:dyDescent="0.15">
      <c r="A24" s="50"/>
      <c r="B24" s="30" t="s">
        <v>72</v>
      </c>
      <c r="C24" s="3">
        <v>16</v>
      </c>
      <c r="D24" s="52"/>
      <c r="E24" s="4" t="s">
        <v>73</v>
      </c>
      <c r="F24" s="4">
        <v>22</v>
      </c>
      <c r="G24" s="4">
        <v>78</v>
      </c>
      <c r="H24" s="51"/>
      <c r="I24" s="6">
        <f t="shared" si="3"/>
        <v>737461</v>
      </c>
      <c r="J24" s="6">
        <f t="shared" si="4"/>
        <v>737461</v>
      </c>
      <c r="K24" s="6">
        <v>622989</v>
      </c>
      <c r="L24" s="6">
        <v>114472</v>
      </c>
      <c r="M24" s="6">
        <f t="shared" si="5"/>
        <v>0</v>
      </c>
      <c r="N24" s="6"/>
      <c r="O24" s="6"/>
      <c r="P24" s="6">
        <f t="shared" si="6"/>
        <v>13998545</v>
      </c>
      <c r="Q24" s="6">
        <f t="shared" si="9"/>
        <v>13082769</v>
      </c>
      <c r="R24" s="6">
        <f t="shared" si="14"/>
        <v>4360923</v>
      </c>
      <c r="S24" s="6">
        <f t="shared" si="15"/>
        <v>4360923</v>
      </c>
      <c r="T24" s="6">
        <f t="shared" si="16"/>
        <v>4360923</v>
      </c>
      <c r="U24" s="6">
        <f t="shared" si="10"/>
        <v>915776</v>
      </c>
      <c r="V24" s="6">
        <v>305258</v>
      </c>
      <c r="W24" s="6">
        <v>305258</v>
      </c>
      <c r="X24" s="6">
        <f t="shared" si="13"/>
        <v>305260</v>
      </c>
      <c r="Y24" s="6">
        <f t="shared" si="7"/>
        <v>0</v>
      </c>
      <c r="Z24" s="6"/>
      <c r="AA24" s="6"/>
      <c r="AB24" s="6"/>
      <c r="AC24" s="6">
        <f t="shared" si="8"/>
        <v>0</v>
      </c>
      <c r="AD24" s="6"/>
      <c r="AE24" s="6"/>
      <c r="AF24" s="6"/>
    </row>
    <row r="25" spans="1:32" s="27" customFormat="1" ht="27.75" customHeight="1" x14ac:dyDescent="0.15">
      <c r="A25" s="50"/>
      <c r="B25" s="30" t="s">
        <v>74</v>
      </c>
      <c r="C25" s="3">
        <v>17</v>
      </c>
      <c r="D25" s="52"/>
      <c r="E25" s="4" t="s">
        <v>75</v>
      </c>
      <c r="F25" s="4">
        <v>1</v>
      </c>
      <c r="G25" s="4">
        <v>15</v>
      </c>
      <c r="H25" s="51"/>
      <c r="I25" s="6">
        <f t="shared" si="3"/>
        <v>102729</v>
      </c>
      <c r="J25" s="6">
        <f t="shared" si="4"/>
        <v>102729</v>
      </c>
      <c r="K25" s="6">
        <v>102729</v>
      </c>
      <c r="L25" s="6"/>
      <c r="M25" s="6">
        <f t="shared" si="5"/>
        <v>0</v>
      </c>
      <c r="N25" s="6"/>
      <c r="O25" s="6"/>
      <c r="P25" s="6">
        <f t="shared" si="6"/>
        <v>2157309</v>
      </c>
      <c r="Q25" s="6">
        <f t="shared" si="9"/>
        <v>2157309</v>
      </c>
      <c r="R25" s="6">
        <f t="shared" si="14"/>
        <v>719103</v>
      </c>
      <c r="S25" s="6">
        <f t="shared" si="15"/>
        <v>719103</v>
      </c>
      <c r="T25" s="6">
        <f t="shared" si="16"/>
        <v>719103</v>
      </c>
      <c r="U25" s="6">
        <f t="shared" si="10"/>
        <v>0</v>
      </c>
      <c r="V25" s="6">
        <f t="shared" si="11"/>
        <v>0</v>
      </c>
      <c r="W25" s="6">
        <f t="shared" si="12"/>
        <v>0</v>
      </c>
      <c r="X25" s="6">
        <f t="shared" si="13"/>
        <v>0</v>
      </c>
      <c r="Y25" s="6">
        <f t="shared" si="7"/>
        <v>0</v>
      </c>
      <c r="Z25" s="6"/>
      <c r="AA25" s="6"/>
      <c r="AB25" s="6"/>
      <c r="AC25" s="6">
        <f t="shared" si="8"/>
        <v>0</v>
      </c>
      <c r="AD25" s="6"/>
      <c r="AE25" s="6"/>
      <c r="AF25" s="6"/>
    </row>
    <row r="26" spans="1:32" s="27" customFormat="1" ht="27" customHeight="1" x14ac:dyDescent="0.15">
      <c r="A26" s="50"/>
      <c r="B26" s="30" t="s">
        <v>76</v>
      </c>
      <c r="C26" s="3">
        <v>18</v>
      </c>
      <c r="D26" s="52"/>
      <c r="E26" s="4" t="s">
        <v>77</v>
      </c>
      <c r="F26" s="4">
        <v>1</v>
      </c>
      <c r="G26" s="4">
        <v>10</v>
      </c>
      <c r="H26" s="51"/>
      <c r="I26" s="6">
        <f t="shared" si="3"/>
        <v>28472</v>
      </c>
      <c r="J26" s="6">
        <f t="shared" si="4"/>
        <v>28472</v>
      </c>
      <c r="K26" s="6">
        <v>28472</v>
      </c>
      <c r="L26" s="6"/>
      <c r="M26" s="6">
        <f t="shared" si="5"/>
        <v>0</v>
      </c>
      <c r="N26" s="6"/>
      <c r="O26" s="6"/>
      <c r="P26" s="6">
        <f t="shared" si="6"/>
        <v>597912</v>
      </c>
      <c r="Q26" s="6">
        <f t="shared" si="9"/>
        <v>597912</v>
      </c>
      <c r="R26" s="6">
        <f t="shared" si="14"/>
        <v>199304</v>
      </c>
      <c r="S26" s="6">
        <f t="shared" si="15"/>
        <v>199304</v>
      </c>
      <c r="T26" s="6">
        <f t="shared" si="16"/>
        <v>199304</v>
      </c>
      <c r="U26" s="6">
        <f t="shared" si="10"/>
        <v>0</v>
      </c>
      <c r="V26" s="6">
        <f t="shared" si="11"/>
        <v>0</v>
      </c>
      <c r="W26" s="6">
        <f t="shared" si="12"/>
        <v>0</v>
      </c>
      <c r="X26" s="6">
        <f t="shared" si="13"/>
        <v>0</v>
      </c>
      <c r="Y26" s="6">
        <f t="shared" si="7"/>
        <v>0</v>
      </c>
      <c r="Z26" s="6"/>
      <c r="AA26" s="6"/>
      <c r="AB26" s="6"/>
      <c r="AC26" s="6">
        <f t="shared" si="8"/>
        <v>0</v>
      </c>
      <c r="AD26" s="6"/>
      <c r="AE26" s="6"/>
      <c r="AF26" s="6"/>
    </row>
    <row r="27" spans="1:32" s="27" customFormat="1" ht="25.5" customHeight="1" x14ac:dyDescent="0.15">
      <c r="A27" s="50"/>
      <c r="B27" s="30" t="s">
        <v>78</v>
      </c>
      <c r="C27" s="3">
        <v>19</v>
      </c>
      <c r="D27" s="52"/>
      <c r="E27" s="4" t="s">
        <v>79</v>
      </c>
      <c r="F27" s="4">
        <v>3</v>
      </c>
      <c r="G27" s="4">
        <v>18</v>
      </c>
      <c r="H27" s="51"/>
      <c r="I27" s="6">
        <f t="shared" si="3"/>
        <v>98318</v>
      </c>
      <c r="J27" s="6">
        <f t="shared" si="4"/>
        <v>98318</v>
      </c>
      <c r="K27" s="6">
        <v>98318</v>
      </c>
      <c r="L27" s="6"/>
      <c r="M27" s="6">
        <f t="shared" si="5"/>
        <v>0</v>
      </c>
      <c r="N27" s="6"/>
      <c r="O27" s="6"/>
      <c r="P27" s="6">
        <f t="shared" si="6"/>
        <v>2064678</v>
      </c>
      <c r="Q27" s="6">
        <f t="shared" si="9"/>
        <v>2064678</v>
      </c>
      <c r="R27" s="6">
        <f t="shared" si="14"/>
        <v>688226</v>
      </c>
      <c r="S27" s="6">
        <f t="shared" si="15"/>
        <v>688226</v>
      </c>
      <c r="T27" s="6">
        <f t="shared" si="16"/>
        <v>688226</v>
      </c>
      <c r="U27" s="6">
        <f t="shared" si="10"/>
        <v>0</v>
      </c>
      <c r="V27" s="6">
        <f t="shared" si="11"/>
        <v>0</v>
      </c>
      <c r="W27" s="6">
        <f t="shared" si="12"/>
        <v>0</v>
      </c>
      <c r="X27" s="6">
        <f t="shared" si="13"/>
        <v>0</v>
      </c>
      <c r="Y27" s="6">
        <f t="shared" si="7"/>
        <v>0</v>
      </c>
      <c r="Z27" s="6"/>
      <c r="AA27" s="6"/>
      <c r="AB27" s="6"/>
      <c r="AC27" s="6">
        <f t="shared" si="8"/>
        <v>0</v>
      </c>
      <c r="AD27" s="6"/>
      <c r="AE27" s="6"/>
      <c r="AF27" s="6"/>
    </row>
    <row r="28" spans="1:32" s="27" customFormat="1" ht="26.25" customHeight="1" x14ac:dyDescent="0.15">
      <c r="A28" s="50"/>
      <c r="B28" s="30" t="s">
        <v>80</v>
      </c>
      <c r="C28" s="3">
        <v>20</v>
      </c>
      <c r="D28" s="52"/>
      <c r="E28" s="4" t="s">
        <v>81</v>
      </c>
      <c r="F28" s="4">
        <v>8</v>
      </c>
      <c r="G28" s="4">
        <v>39</v>
      </c>
      <c r="H28" s="51"/>
      <c r="I28" s="6">
        <f t="shared" si="3"/>
        <v>349034</v>
      </c>
      <c r="J28" s="6">
        <f t="shared" si="4"/>
        <v>349034</v>
      </c>
      <c r="K28" s="6">
        <v>341659</v>
      </c>
      <c r="L28" s="6">
        <v>7375</v>
      </c>
      <c r="M28" s="6">
        <f t="shared" si="5"/>
        <v>0</v>
      </c>
      <c r="N28" s="6"/>
      <c r="O28" s="6"/>
      <c r="P28" s="6">
        <f t="shared" si="6"/>
        <v>7233839</v>
      </c>
      <c r="Q28" s="6">
        <f t="shared" si="9"/>
        <v>7174839</v>
      </c>
      <c r="R28" s="6">
        <f t="shared" si="14"/>
        <v>2391613</v>
      </c>
      <c r="S28" s="6">
        <f t="shared" si="15"/>
        <v>2391613</v>
      </c>
      <c r="T28" s="6">
        <f t="shared" si="16"/>
        <v>2391613</v>
      </c>
      <c r="U28" s="6">
        <f t="shared" si="10"/>
        <v>59000</v>
      </c>
      <c r="V28" s="6">
        <v>19666</v>
      </c>
      <c r="W28" s="6">
        <v>19666</v>
      </c>
      <c r="X28" s="6">
        <f t="shared" si="13"/>
        <v>19668</v>
      </c>
      <c r="Y28" s="6">
        <f t="shared" si="7"/>
        <v>0</v>
      </c>
      <c r="Z28" s="6"/>
      <c r="AA28" s="6"/>
      <c r="AB28" s="6"/>
      <c r="AC28" s="6">
        <f t="shared" si="8"/>
        <v>0</v>
      </c>
      <c r="AD28" s="6"/>
      <c r="AE28" s="6"/>
      <c r="AF28" s="6"/>
    </row>
    <row r="29" spans="1:32" s="27" customFormat="1" ht="26.25" customHeight="1" x14ac:dyDescent="0.15">
      <c r="A29" s="50"/>
      <c r="B29" s="30" t="s">
        <v>82</v>
      </c>
      <c r="C29" s="3">
        <v>21</v>
      </c>
      <c r="D29" s="52"/>
      <c r="E29" s="14" t="s">
        <v>83</v>
      </c>
      <c r="F29" s="4">
        <v>2</v>
      </c>
      <c r="G29" s="4">
        <v>10</v>
      </c>
      <c r="H29" s="51"/>
      <c r="I29" s="6">
        <f t="shared" si="3"/>
        <v>50693</v>
      </c>
      <c r="J29" s="6">
        <f t="shared" si="4"/>
        <v>50693</v>
      </c>
      <c r="K29" s="6">
        <v>30156</v>
      </c>
      <c r="L29" s="6">
        <v>20537</v>
      </c>
      <c r="M29" s="6">
        <f t="shared" si="5"/>
        <v>0</v>
      </c>
      <c r="N29" s="6"/>
      <c r="O29" s="6"/>
      <c r="P29" s="6">
        <f t="shared" si="6"/>
        <v>797572</v>
      </c>
      <c r="Q29" s="6">
        <f t="shared" si="9"/>
        <v>633276</v>
      </c>
      <c r="R29" s="6">
        <f t="shared" si="14"/>
        <v>211092</v>
      </c>
      <c r="S29" s="6">
        <f t="shared" si="15"/>
        <v>211092</v>
      </c>
      <c r="T29" s="6">
        <f t="shared" si="16"/>
        <v>211092</v>
      </c>
      <c r="U29" s="6">
        <f t="shared" si="10"/>
        <v>164296</v>
      </c>
      <c r="V29" s="6">
        <v>54765</v>
      </c>
      <c r="W29" s="6">
        <v>54765</v>
      </c>
      <c r="X29" s="6">
        <f t="shared" si="13"/>
        <v>54766</v>
      </c>
      <c r="Y29" s="6">
        <f t="shared" si="7"/>
        <v>0</v>
      </c>
      <c r="Z29" s="6"/>
      <c r="AA29" s="6"/>
      <c r="AB29" s="6"/>
      <c r="AC29" s="6">
        <f t="shared" si="8"/>
        <v>0</v>
      </c>
      <c r="AD29" s="6"/>
      <c r="AE29" s="6"/>
      <c r="AF29" s="6"/>
    </row>
    <row r="30" spans="1:32" s="27" customFormat="1" ht="27" customHeight="1" x14ac:dyDescent="0.15">
      <c r="A30" s="50"/>
      <c r="B30" s="30" t="s">
        <v>84</v>
      </c>
      <c r="C30" s="3">
        <v>22</v>
      </c>
      <c r="D30" s="52" t="s">
        <v>23</v>
      </c>
      <c r="E30" s="4" t="s">
        <v>85</v>
      </c>
      <c r="F30" s="4">
        <v>6</v>
      </c>
      <c r="G30" s="4">
        <v>33</v>
      </c>
      <c r="H30" s="51"/>
      <c r="I30" s="6">
        <f t="shared" si="3"/>
        <v>253694</v>
      </c>
      <c r="J30" s="6">
        <f t="shared" si="4"/>
        <v>238819</v>
      </c>
      <c r="K30" s="6">
        <v>206310</v>
      </c>
      <c r="L30" s="6">
        <v>32509</v>
      </c>
      <c r="M30" s="6">
        <f t="shared" si="5"/>
        <v>14875</v>
      </c>
      <c r="N30" s="6">
        <v>14875</v>
      </c>
      <c r="O30" s="6"/>
      <c r="P30" s="6">
        <f t="shared" si="6"/>
        <v>4763644</v>
      </c>
      <c r="Q30" s="6">
        <f t="shared" si="9"/>
        <v>4332510</v>
      </c>
      <c r="R30" s="6">
        <f t="shared" si="14"/>
        <v>1444170</v>
      </c>
      <c r="S30" s="6">
        <f t="shared" si="15"/>
        <v>1444170</v>
      </c>
      <c r="T30" s="6">
        <f t="shared" si="16"/>
        <v>1444170</v>
      </c>
      <c r="U30" s="6">
        <f t="shared" si="10"/>
        <v>260072</v>
      </c>
      <c r="V30" s="6">
        <v>86690</v>
      </c>
      <c r="W30" s="6">
        <v>86690</v>
      </c>
      <c r="X30" s="6">
        <f t="shared" si="13"/>
        <v>86692</v>
      </c>
      <c r="Y30" s="6">
        <f>Z30+AA30+AB30</f>
        <v>171062</v>
      </c>
      <c r="Z30" s="6">
        <v>57020</v>
      </c>
      <c r="AA30" s="6">
        <v>57020</v>
      </c>
      <c r="AB30" s="6">
        <v>57022</v>
      </c>
      <c r="AC30" s="6">
        <f t="shared" si="8"/>
        <v>0</v>
      </c>
      <c r="AD30" s="6"/>
      <c r="AE30" s="6"/>
      <c r="AF30" s="6"/>
    </row>
    <row r="31" spans="1:32" s="27" customFormat="1" ht="26.25" customHeight="1" x14ac:dyDescent="0.15">
      <c r="A31" s="50"/>
      <c r="B31" s="30" t="s">
        <v>86</v>
      </c>
      <c r="C31" s="3">
        <v>23</v>
      </c>
      <c r="D31" s="52"/>
      <c r="E31" s="4" t="s">
        <v>87</v>
      </c>
      <c r="F31" s="4">
        <v>13</v>
      </c>
      <c r="G31" s="4">
        <v>38</v>
      </c>
      <c r="H31" s="51"/>
      <c r="I31" s="6">
        <f t="shared" si="3"/>
        <v>288344</v>
      </c>
      <c r="J31" s="6">
        <f t="shared" si="4"/>
        <v>288344</v>
      </c>
      <c r="K31" s="6">
        <v>288344</v>
      </c>
      <c r="L31" s="6"/>
      <c r="M31" s="6">
        <f t="shared" si="5"/>
        <v>0</v>
      </c>
      <c r="N31" s="6"/>
      <c r="O31" s="6"/>
      <c r="P31" s="6">
        <f t="shared" si="6"/>
        <v>6055224</v>
      </c>
      <c r="Q31" s="6">
        <f t="shared" si="9"/>
        <v>6055224</v>
      </c>
      <c r="R31" s="6">
        <f t="shared" si="14"/>
        <v>2018408</v>
      </c>
      <c r="S31" s="6">
        <f t="shared" si="15"/>
        <v>2018408</v>
      </c>
      <c r="T31" s="6">
        <f t="shared" si="16"/>
        <v>2018408</v>
      </c>
      <c r="U31" s="6">
        <f t="shared" si="10"/>
        <v>0</v>
      </c>
      <c r="V31" s="6">
        <f t="shared" si="11"/>
        <v>0</v>
      </c>
      <c r="W31" s="6">
        <f t="shared" si="12"/>
        <v>0</v>
      </c>
      <c r="X31" s="6">
        <f t="shared" si="13"/>
        <v>0</v>
      </c>
      <c r="Y31" s="6">
        <f t="shared" si="7"/>
        <v>0</v>
      </c>
      <c r="Z31" s="6"/>
      <c r="AA31" s="6"/>
      <c r="AB31" s="6"/>
      <c r="AC31" s="6">
        <f t="shared" si="8"/>
        <v>0</v>
      </c>
      <c r="AD31" s="6"/>
      <c r="AE31" s="6"/>
      <c r="AF31" s="6"/>
    </row>
    <row r="32" spans="1:32" s="27" customFormat="1" ht="27" customHeight="1" x14ac:dyDescent="0.15">
      <c r="A32" s="50"/>
      <c r="B32" s="30" t="s">
        <v>88</v>
      </c>
      <c r="C32" s="3">
        <v>24</v>
      </c>
      <c r="D32" s="52"/>
      <c r="E32" s="4" t="s">
        <v>89</v>
      </c>
      <c r="F32" s="4">
        <v>3</v>
      </c>
      <c r="G32" s="4">
        <v>6</v>
      </c>
      <c r="H32" s="51"/>
      <c r="I32" s="6">
        <f t="shared" si="3"/>
        <v>66763</v>
      </c>
      <c r="J32" s="6">
        <f t="shared" si="4"/>
        <v>66763</v>
      </c>
      <c r="K32" s="6">
        <v>66763</v>
      </c>
      <c r="L32" s="6"/>
      <c r="M32" s="6">
        <f t="shared" si="5"/>
        <v>0</v>
      </c>
      <c r="N32" s="6"/>
      <c r="O32" s="6"/>
      <c r="P32" s="6">
        <f t="shared" si="6"/>
        <v>1402023</v>
      </c>
      <c r="Q32" s="6">
        <f t="shared" si="9"/>
        <v>1402023</v>
      </c>
      <c r="R32" s="6">
        <f t="shared" si="14"/>
        <v>467341</v>
      </c>
      <c r="S32" s="6">
        <f t="shared" si="15"/>
        <v>467341</v>
      </c>
      <c r="T32" s="6">
        <f t="shared" si="16"/>
        <v>467341</v>
      </c>
      <c r="U32" s="6">
        <f t="shared" si="10"/>
        <v>0</v>
      </c>
      <c r="V32" s="6">
        <f t="shared" si="11"/>
        <v>0</v>
      </c>
      <c r="W32" s="6">
        <f t="shared" si="12"/>
        <v>0</v>
      </c>
      <c r="X32" s="6">
        <f t="shared" si="13"/>
        <v>0</v>
      </c>
      <c r="Y32" s="6">
        <f t="shared" si="7"/>
        <v>0</v>
      </c>
      <c r="Z32" s="6"/>
      <c r="AA32" s="6"/>
      <c r="AB32" s="6"/>
      <c r="AC32" s="6">
        <f t="shared" si="8"/>
        <v>0</v>
      </c>
      <c r="AD32" s="6"/>
      <c r="AE32" s="6"/>
      <c r="AF32" s="6"/>
    </row>
    <row r="33" spans="1:32" s="27" customFormat="1" ht="27" customHeight="1" x14ac:dyDescent="0.15">
      <c r="A33" s="50"/>
      <c r="B33" s="30" t="s">
        <v>90</v>
      </c>
      <c r="C33" s="3">
        <v>25</v>
      </c>
      <c r="D33" s="52"/>
      <c r="E33" s="4" t="s">
        <v>91</v>
      </c>
      <c r="F33" s="4">
        <v>5</v>
      </c>
      <c r="G33" s="4">
        <v>19</v>
      </c>
      <c r="H33" s="51"/>
      <c r="I33" s="6">
        <f t="shared" si="3"/>
        <v>171974</v>
      </c>
      <c r="J33" s="6">
        <f t="shared" si="4"/>
        <v>171974</v>
      </c>
      <c r="K33" s="6">
        <v>171974</v>
      </c>
      <c r="L33" s="6"/>
      <c r="M33" s="6">
        <f t="shared" si="5"/>
        <v>0</v>
      </c>
      <c r="N33" s="6"/>
      <c r="O33" s="6"/>
      <c r="P33" s="6">
        <f t="shared" si="6"/>
        <v>3611454</v>
      </c>
      <c r="Q33" s="6">
        <f t="shared" si="9"/>
        <v>3611454</v>
      </c>
      <c r="R33" s="6">
        <f t="shared" si="14"/>
        <v>1203818</v>
      </c>
      <c r="S33" s="6">
        <f t="shared" si="15"/>
        <v>1203818</v>
      </c>
      <c r="T33" s="6">
        <f t="shared" si="16"/>
        <v>1203818</v>
      </c>
      <c r="U33" s="6">
        <f t="shared" si="10"/>
        <v>0</v>
      </c>
      <c r="V33" s="6">
        <f t="shared" si="11"/>
        <v>0</v>
      </c>
      <c r="W33" s="6">
        <f t="shared" si="12"/>
        <v>0</v>
      </c>
      <c r="X33" s="6">
        <f t="shared" si="13"/>
        <v>0</v>
      </c>
      <c r="Y33" s="6">
        <f t="shared" si="7"/>
        <v>0</v>
      </c>
      <c r="Z33" s="6"/>
      <c r="AA33" s="6"/>
      <c r="AB33" s="6"/>
      <c r="AC33" s="6">
        <f t="shared" si="8"/>
        <v>0</v>
      </c>
      <c r="AD33" s="6"/>
      <c r="AE33" s="6"/>
      <c r="AF33" s="6"/>
    </row>
    <row r="34" spans="1:32" s="27" customFormat="1" ht="28.5" customHeight="1" x14ac:dyDescent="0.15">
      <c r="A34" s="50"/>
      <c r="B34" s="30" t="s">
        <v>92</v>
      </c>
      <c r="C34" s="3">
        <v>26</v>
      </c>
      <c r="D34" s="52"/>
      <c r="E34" s="4" t="s">
        <v>93</v>
      </c>
      <c r="F34" s="4">
        <v>5</v>
      </c>
      <c r="G34" s="4">
        <v>27</v>
      </c>
      <c r="H34" s="51"/>
      <c r="I34" s="6">
        <f t="shared" si="3"/>
        <v>293624</v>
      </c>
      <c r="J34" s="6">
        <f t="shared" si="4"/>
        <v>293624</v>
      </c>
      <c r="K34" s="6">
        <v>199149</v>
      </c>
      <c r="L34" s="6">
        <v>94475</v>
      </c>
      <c r="M34" s="6">
        <f t="shared" si="5"/>
        <v>0</v>
      </c>
      <c r="N34" s="6"/>
      <c r="O34" s="6"/>
      <c r="P34" s="6">
        <f t="shared" si="6"/>
        <v>4937929</v>
      </c>
      <c r="Q34" s="6">
        <f t="shared" si="9"/>
        <v>4182129</v>
      </c>
      <c r="R34" s="6">
        <f t="shared" si="14"/>
        <v>1394043</v>
      </c>
      <c r="S34" s="6">
        <f t="shared" si="15"/>
        <v>1394043</v>
      </c>
      <c r="T34" s="6">
        <f t="shared" si="16"/>
        <v>1394043</v>
      </c>
      <c r="U34" s="6">
        <f t="shared" si="10"/>
        <v>755800</v>
      </c>
      <c r="V34" s="6">
        <v>251933</v>
      </c>
      <c r="W34" s="6">
        <v>251933</v>
      </c>
      <c r="X34" s="6">
        <f t="shared" si="13"/>
        <v>251934</v>
      </c>
      <c r="Y34" s="6">
        <f t="shared" si="7"/>
        <v>0</v>
      </c>
      <c r="Z34" s="6"/>
      <c r="AA34" s="6"/>
      <c r="AB34" s="6"/>
      <c r="AC34" s="6">
        <f t="shared" si="8"/>
        <v>0</v>
      </c>
      <c r="AD34" s="6"/>
      <c r="AE34" s="6"/>
      <c r="AF34" s="6"/>
    </row>
    <row r="35" spans="1:32" s="27" customFormat="1" ht="29.25" customHeight="1" x14ac:dyDescent="0.15">
      <c r="A35" s="50"/>
      <c r="B35" s="30" t="s">
        <v>94</v>
      </c>
      <c r="C35" s="3">
        <v>27</v>
      </c>
      <c r="D35" s="52"/>
      <c r="E35" s="4" t="s">
        <v>95</v>
      </c>
      <c r="F35" s="4">
        <v>6</v>
      </c>
      <c r="G35" s="4">
        <v>23</v>
      </c>
      <c r="H35" s="51"/>
      <c r="I35" s="6">
        <f t="shared" si="3"/>
        <v>227773</v>
      </c>
      <c r="J35" s="6">
        <f t="shared" si="4"/>
        <v>227773</v>
      </c>
      <c r="K35" s="6">
        <v>183281</v>
      </c>
      <c r="L35" s="6">
        <v>44492</v>
      </c>
      <c r="M35" s="6">
        <f t="shared" si="5"/>
        <v>0</v>
      </c>
      <c r="N35" s="6"/>
      <c r="O35" s="6"/>
      <c r="P35" s="6">
        <f t="shared" si="6"/>
        <v>4204837</v>
      </c>
      <c r="Q35" s="6">
        <f t="shared" si="9"/>
        <v>3848901</v>
      </c>
      <c r="R35" s="6">
        <f t="shared" si="14"/>
        <v>1282967</v>
      </c>
      <c r="S35" s="6">
        <f t="shared" si="15"/>
        <v>1282967</v>
      </c>
      <c r="T35" s="6">
        <f t="shared" si="16"/>
        <v>1282967</v>
      </c>
      <c r="U35" s="6">
        <f t="shared" si="10"/>
        <v>355936</v>
      </c>
      <c r="V35" s="6">
        <v>118645</v>
      </c>
      <c r="W35" s="6">
        <v>118645</v>
      </c>
      <c r="X35" s="6">
        <f t="shared" si="13"/>
        <v>118646</v>
      </c>
      <c r="Y35" s="6">
        <f t="shared" si="7"/>
        <v>0</v>
      </c>
      <c r="Z35" s="6"/>
      <c r="AA35" s="6"/>
      <c r="AB35" s="6"/>
      <c r="AC35" s="6">
        <f t="shared" si="8"/>
        <v>0</v>
      </c>
      <c r="AD35" s="6"/>
      <c r="AE35" s="6"/>
      <c r="AF35" s="6"/>
    </row>
    <row r="36" spans="1:32" s="27" customFormat="1" ht="26.25" customHeight="1" x14ac:dyDescent="0.15">
      <c r="A36" s="50"/>
      <c r="B36" s="30" t="s">
        <v>96</v>
      </c>
      <c r="C36" s="3">
        <v>28</v>
      </c>
      <c r="D36" s="3" t="s">
        <v>24</v>
      </c>
      <c r="E36" s="14" t="s">
        <v>97</v>
      </c>
      <c r="F36" s="4">
        <v>4</v>
      </c>
      <c r="G36" s="4">
        <v>11</v>
      </c>
      <c r="H36" s="51"/>
      <c r="I36" s="6">
        <f t="shared" si="3"/>
        <v>138934</v>
      </c>
      <c r="J36" s="6">
        <f t="shared" si="4"/>
        <v>138934</v>
      </c>
      <c r="K36" s="6">
        <v>114746</v>
      </c>
      <c r="L36" s="6">
        <v>24188</v>
      </c>
      <c r="M36" s="6">
        <f t="shared" si="5"/>
        <v>0</v>
      </c>
      <c r="N36" s="6"/>
      <c r="O36" s="6"/>
      <c r="P36" s="6">
        <f t="shared" si="6"/>
        <v>2603170</v>
      </c>
      <c r="Q36" s="6">
        <f t="shared" si="9"/>
        <v>2409666</v>
      </c>
      <c r="R36" s="6">
        <f t="shared" si="14"/>
        <v>803222</v>
      </c>
      <c r="S36" s="6">
        <f t="shared" si="15"/>
        <v>803222</v>
      </c>
      <c r="T36" s="6">
        <f t="shared" si="16"/>
        <v>803222</v>
      </c>
      <c r="U36" s="6">
        <f t="shared" si="10"/>
        <v>193504</v>
      </c>
      <c r="V36" s="6">
        <v>64501</v>
      </c>
      <c r="W36" s="6">
        <v>64501</v>
      </c>
      <c r="X36" s="6">
        <f t="shared" si="13"/>
        <v>64502</v>
      </c>
      <c r="Y36" s="6">
        <f t="shared" si="7"/>
        <v>0</v>
      </c>
      <c r="Z36" s="6"/>
      <c r="AA36" s="6"/>
      <c r="AB36" s="6"/>
      <c r="AC36" s="6">
        <f t="shared" si="8"/>
        <v>0</v>
      </c>
      <c r="AD36" s="6"/>
      <c r="AE36" s="6"/>
      <c r="AF36" s="6"/>
    </row>
    <row r="37" spans="1:32" s="29" customFormat="1" ht="27.75" customHeight="1" x14ac:dyDescent="0.15">
      <c r="A37" s="50"/>
      <c r="B37" s="26"/>
      <c r="C37" s="53" t="s">
        <v>10</v>
      </c>
      <c r="D37" s="53"/>
      <c r="E37" s="53"/>
      <c r="F37" s="7">
        <f>SUM(F14:F36)</f>
        <v>135</v>
      </c>
      <c r="G37" s="7">
        <f>SUM(G14:G36)</f>
        <v>588</v>
      </c>
      <c r="H37" s="7"/>
      <c r="I37" s="8">
        <f>SUM(I14:I36)</f>
        <v>4516454</v>
      </c>
      <c r="J37" s="8">
        <f t="shared" ref="J37:AF37" si="17">SUM(J14:J36)</f>
        <v>4501579</v>
      </c>
      <c r="K37" s="8">
        <f t="shared" si="17"/>
        <v>3937957</v>
      </c>
      <c r="L37" s="8">
        <f t="shared" si="17"/>
        <v>563622</v>
      </c>
      <c r="M37" s="8">
        <f t="shared" si="17"/>
        <v>14875</v>
      </c>
      <c r="N37" s="8">
        <f t="shared" si="17"/>
        <v>14875</v>
      </c>
      <c r="O37" s="8">
        <f t="shared" si="17"/>
        <v>0</v>
      </c>
      <c r="P37" s="8">
        <f t="shared" si="17"/>
        <v>87377135</v>
      </c>
      <c r="Q37" s="8">
        <f t="shared" si="17"/>
        <v>82697097</v>
      </c>
      <c r="R37" s="8">
        <f t="shared" si="17"/>
        <v>27565699</v>
      </c>
      <c r="S37" s="8">
        <f t="shared" si="17"/>
        <v>27565699</v>
      </c>
      <c r="T37" s="8">
        <f t="shared" si="17"/>
        <v>27565699</v>
      </c>
      <c r="U37" s="8">
        <f t="shared" si="17"/>
        <v>4508976</v>
      </c>
      <c r="V37" s="8">
        <f t="shared" si="17"/>
        <v>1502987</v>
      </c>
      <c r="W37" s="8">
        <f t="shared" si="17"/>
        <v>1502987</v>
      </c>
      <c r="X37" s="8">
        <f t="shared" si="17"/>
        <v>1503002</v>
      </c>
      <c r="Y37" s="8">
        <f t="shared" si="17"/>
        <v>171062</v>
      </c>
      <c r="Z37" s="8">
        <f t="shared" si="17"/>
        <v>57020</v>
      </c>
      <c r="AA37" s="8">
        <f t="shared" si="17"/>
        <v>57020</v>
      </c>
      <c r="AB37" s="8">
        <f t="shared" si="17"/>
        <v>57022</v>
      </c>
      <c r="AC37" s="8">
        <f t="shared" si="17"/>
        <v>0</v>
      </c>
      <c r="AD37" s="8">
        <f t="shared" si="17"/>
        <v>0</v>
      </c>
      <c r="AE37" s="8">
        <f t="shared" si="17"/>
        <v>0</v>
      </c>
      <c r="AF37" s="8">
        <f t="shared" si="17"/>
        <v>0</v>
      </c>
    </row>
    <row r="38" spans="1:32" s="27" customFormat="1" ht="27" customHeight="1" x14ac:dyDescent="0.15">
      <c r="A38" s="50"/>
      <c r="B38" s="30" t="s">
        <v>98</v>
      </c>
      <c r="C38" s="3">
        <v>29</v>
      </c>
      <c r="D38" s="3" t="s">
        <v>21</v>
      </c>
      <c r="E38" s="4" t="s">
        <v>99</v>
      </c>
      <c r="F38" s="4">
        <v>1</v>
      </c>
      <c r="G38" s="4">
        <v>28</v>
      </c>
      <c r="H38" s="52">
        <v>0.8</v>
      </c>
      <c r="I38" s="6">
        <f>J38+M38</f>
        <v>60852</v>
      </c>
      <c r="J38" s="6">
        <f>K38+L38</f>
        <v>60852</v>
      </c>
      <c r="K38" s="6">
        <v>60852</v>
      </c>
      <c r="L38" s="6"/>
      <c r="M38" s="6">
        <f>N38+O38</f>
        <v>0</v>
      </c>
      <c r="N38" s="6"/>
      <c r="O38" s="6"/>
      <c r="P38" s="6">
        <f>Q38+U38+Y38+AC38</f>
        <v>1022313</v>
      </c>
      <c r="Q38" s="6">
        <f>R38+S38+T38</f>
        <v>1022313</v>
      </c>
      <c r="R38" s="6">
        <v>340771</v>
      </c>
      <c r="S38" s="6">
        <v>340771</v>
      </c>
      <c r="T38" s="6">
        <v>340771</v>
      </c>
      <c r="U38" s="6">
        <f>V38+W38+X38</f>
        <v>0</v>
      </c>
      <c r="V38" s="6"/>
      <c r="W38" s="6"/>
      <c r="X38" s="6"/>
      <c r="Y38" s="6">
        <f>Z38+AA38+AB38</f>
        <v>0</v>
      </c>
      <c r="Z38" s="6"/>
      <c r="AA38" s="6"/>
      <c r="AB38" s="6"/>
      <c r="AC38" s="6">
        <f>AD38+AE38+AF38</f>
        <v>0</v>
      </c>
      <c r="AD38" s="6"/>
      <c r="AE38" s="6"/>
      <c r="AF38" s="6"/>
    </row>
    <row r="39" spans="1:32" s="27" customFormat="1" ht="27.75" customHeight="1" x14ac:dyDescent="0.15">
      <c r="A39" s="50"/>
      <c r="B39" s="30" t="s">
        <v>100</v>
      </c>
      <c r="C39" s="3">
        <v>30</v>
      </c>
      <c r="D39" s="52" t="s">
        <v>22</v>
      </c>
      <c r="E39" s="4" t="s">
        <v>101</v>
      </c>
      <c r="F39" s="4">
        <v>1</v>
      </c>
      <c r="G39" s="4">
        <v>6</v>
      </c>
      <c r="H39" s="52"/>
      <c r="I39" s="6">
        <f>J39+M39</f>
        <v>19261</v>
      </c>
      <c r="J39" s="6">
        <f>K39+L39</f>
        <v>19261</v>
      </c>
      <c r="K39" s="6">
        <v>19261</v>
      </c>
      <c r="L39" s="6"/>
      <c r="M39" s="6">
        <f>N39+O39</f>
        <v>0</v>
      </c>
      <c r="N39" s="6"/>
      <c r="O39" s="6"/>
      <c r="P39" s="6">
        <f>Q39+U39+Y39+AC39</f>
        <v>323584</v>
      </c>
      <c r="Q39" s="6">
        <f>R39+S39+T39</f>
        <v>323584</v>
      </c>
      <c r="R39" s="6">
        <v>107861</v>
      </c>
      <c r="S39" s="6">
        <v>107861</v>
      </c>
      <c r="T39" s="6">
        <v>107862</v>
      </c>
      <c r="U39" s="6">
        <f>V39+W39+X39</f>
        <v>0</v>
      </c>
      <c r="V39" s="6"/>
      <c r="W39" s="6"/>
      <c r="X39" s="6"/>
      <c r="Y39" s="6">
        <f>Z39+AA39+AB39</f>
        <v>0</v>
      </c>
      <c r="Z39" s="6"/>
      <c r="AA39" s="6"/>
      <c r="AB39" s="6"/>
      <c r="AC39" s="6">
        <f>AD39+AE39+AF39</f>
        <v>0</v>
      </c>
      <c r="AD39" s="6"/>
      <c r="AE39" s="6"/>
      <c r="AF39" s="6"/>
    </row>
    <row r="40" spans="1:32" s="27" customFormat="1" ht="27" customHeight="1" x14ac:dyDescent="0.15">
      <c r="A40" s="50"/>
      <c r="B40" s="30" t="s">
        <v>102</v>
      </c>
      <c r="C40" s="3">
        <v>31</v>
      </c>
      <c r="D40" s="52"/>
      <c r="E40" s="4" t="s">
        <v>103</v>
      </c>
      <c r="F40" s="4">
        <v>1</v>
      </c>
      <c r="G40" s="4">
        <v>9</v>
      </c>
      <c r="H40" s="52"/>
      <c r="I40" s="6">
        <f>J40+M40</f>
        <v>48571</v>
      </c>
      <c r="J40" s="6">
        <f>K40+L40</f>
        <v>48571</v>
      </c>
      <c r="K40" s="6">
        <v>48571</v>
      </c>
      <c r="L40" s="6"/>
      <c r="M40" s="6">
        <f>N40+O40</f>
        <v>0</v>
      </c>
      <c r="N40" s="6"/>
      <c r="O40" s="6"/>
      <c r="P40" s="6">
        <f>Q40+U40+Y40+AC40</f>
        <v>815992</v>
      </c>
      <c r="Q40" s="6">
        <f>R40+S40+T40</f>
        <v>815992</v>
      </c>
      <c r="R40" s="6">
        <v>271997</v>
      </c>
      <c r="S40" s="6">
        <v>271997</v>
      </c>
      <c r="T40" s="6">
        <v>271998</v>
      </c>
      <c r="U40" s="6">
        <f>V40+W40+X40</f>
        <v>0</v>
      </c>
      <c r="V40" s="6"/>
      <c r="W40" s="6"/>
      <c r="X40" s="6"/>
      <c r="Y40" s="6">
        <f>Z40+AA40+AB40</f>
        <v>0</v>
      </c>
      <c r="Z40" s="6"/>
      <c r="AA40" s="6"/>
      <c r="AB40" s="6"/>
      <c r="AC40" s="6">
        <f>AD40+AE40+AF40</f>
        <v>0</v>
      </c>
      <c r="AD40" s="6"/>
      <c r="AE40" s="6"/>
      <c r="AF40" s="6"/>
    </row>
    <row r="41" spans="1:32" s="29" customFormat="1" ht="25.5" customHeight="1" x14ac:dyDescent="0.15">
      <c r="A41" s="50"/>
      <c r="B41" s="26"/>
      <c r="C41" s="53" t="s">
        <v>10</v>
      </c>
      <c r="D41" s="53"/>
      <c r="E41" s="53"/>
      <c r="F41" s="7">
        <f>SUM(F38:F40)</f>
        <v>3</v>
      </c>
      <c r="G41" s="7">
        <f>SUM(G38:G40)</f>
        <v>43</v>
      </c>
      <c r="H41" s="7"/>
      <c r="I41" s="8">
        <f>SUM(I38:I40)</f>
        <v>128684</v>
      </c>
      <c r="J41" s="8">
        <f>SUM(J38:J40)</f>
        <v>128684</v>
      </c>
      <c r="K41" s="8">
        <f>SUM(K38:K40)</f>
        <v>128684</v>
      </c>
      <c r="L41" s="8">
        <f t="shared" ref="L41:AF41" si="18">SUM(L38:L40)</f>
        <v>0</v>
      </c>
      <c r="M41" s="8">
        <f t="shared" si="18"/>
        <v>0</v>
      </c>
      <c r="N41" s="8">
        <f t="shared" si="18"/>
        <v>0</v>
      </c>
      <c r="O41" s="8">
        <f t="shared" si="18"/>
        <v>0</v>
      </c>
      <c r="P41" s="8">
        <f t="shared" si="18"/>
        <v>2161889</v>
      </c>
      <c r="Q41" s="8">
        <f t="shared" si="18"/>
        <v>2161889</v>
      </c>
      <c r="R41" s="8">
        <f t="shared" si="18"/>
        <v>720629</v>
      </c>
      <c r="S41" s="8">
        <f t="shared" si="18"/>
        <v>720629</v>
      </c>
      <c r="T41" s="8">
        <f t="shared" si="18"/>
        <v>720631</v>
      </c>
      <c r="U41" s="8">
        <f t="shared" si="18"/>
        <v>0</v>
      </c>
      <c r="V41" s="8">
        <f t="shared" si="18"/>
        <v>0</v>
      </c>
      <c r="W41" s="8">
        <f t="shared" si="18"/>
        <v>0</v>
      </c>
      <c r="X41" s="8">
        <f t="shared" si="18"/>
        <v>0</v>
      </c>
      <c r="Y41" s="8">
        <f t="shared" si="18"/>
        <v>0</v>
      </c>
      <c r="Z41" s="8">
        <f t="shared" si="18"/>
        <v>0</v>
      </c>
      <c r="AA41" s="8">
        <f t="shared" si="18"/>
        <v>0</v>
      </c>
      <c r="AB41" s="8">
        <f t="shared" si="18"/>
        <v>0</v>
      </c>
      <c r="AC41" s="8">
        <f t="shared" si="18"/>
        <v>0</v>
      </c>
      <c r="AD41" s="8">
        <f t="shared" si="18"/>
        <v>0</v>
      </c>
      <c r="AE41" s="8">
        <f t="shared" si="18"/>
        <v>0</v>
      </c>
      <c r="AF41" s="8">
        <f t="shared" si="18"/>
        <v>0</v>
      </c>
    </row>
    <row r="42" spans="1:32" s="31" customFormat="1" ht="26.25" customHeight="1" x14ac:dyDescent="0.15">
      <c r="A42" s="54" t="s">
        <v>25</v>
      </c>
      <c r="B42" s="54"/>
      <c r="C42" s="54"/>
      <c r="D42" s="54"/>
      <c r="E42" s="54"/>
      <c r="F42" s="12">
        <f>F37+F41</f>
        <v>138</v>
      </c>
      <c r="G42" s="12">
        <f>G37+G41</f>
        <v>631</v>
      </c>
      <c r="H42" s="12"/>
      <c r="I42" s="13">
        <f>I37+I41</f>
        <v>4645138</v>
      </c>
      <c r="J42" s="13">
        <f t="shared" ref="J42:AF42" si="19">J37+J41</f>
        <v>4630263</v>
      </c>
      <c r="K42" s="13">
        <f t="shared" si="19"/>
        <v>4066641</v>
      </c>
      <c r="L42" s="13">
        <f t="shared" si="19"/>
        <v>563622</v>
      </c>
      <c r="M42" s="13">
        <f t="shared" si="19"/>
        <v>14875</v>
      </c>
      <c r="N42" s="13">
        <f t="shared" si="19"/>
        <v>14875</v>
      </c>
      <c r="O42" s="13">
        <f t="shared" si="19"/>
        <v>0</v>
      </c>
      <c r="P42" s="13">
        <f t="shared" si="19"/>
        <v>89539024</v>
      </c>
      <c r="Q42" s="13">
        <f t="shared" si="19"/>
        <v>84858986</v>
      </c>
      <c r="R42" s="13">
        <f t="shared" si="19"/>
        <v>28286328</v>
      </c>
      <c r="S42" s="13">
        <f t="shared" si="19"/>
        <v>28286328</v>
      </c>
      <c r="T42" s="13">
        <f t="shared" si="19"/>
        <v>28286330</v>
      </c>
      <c r="U42" s="13">
        <f t="shared" si="19"/>
        <v>4508976</v>
      </c>
      <c r="V42" s="13">
        <f t="shared" si="19"/>
        <v>1502987</v>
      </c>
      <c r="W42" s="13">
        <f t="shared" si="19"/>
        <v>1502987</v>
      </c>
      <c r="X42" s="13">
        <f t="shared" si="19"/>
        <v>1503002</v>
      </c>
      <c r="Y42" s="13">
        <f t="shared" si="19"/>
        <v>171062</v>
      </c>
      <c r="Z42" s="13">
        <f t="shared" si="19"/>
        <v>57020</v>
      </c>
      <c r="AA42" s="13">
        <f t="shared" si="19"/>
        <v>57020</v>
      </c>
      <c r="AB42" s="13">
        <f t="shared" si="19"/>
        <v>57022</v>
      </c>
      <c r="AC42" s="13">
        <f t="shared" si="19"/>
        <v>0</v>
      </c>
      <c r="AD42" s="13">
        <f t="shared" si="19"/>
        <v>0</v>
      </c>
      <c r="AE42" s="13">
        <f t="shared" si="19"/>
        <v>0</v>
      </c>
      <c r="AF42" s="13">
        <f t="shared" si="19"/>
        <v>0</v>
      </c>
    </row>
    <row r="43" spans="1:32" ht="27.75" customHeight="1" x14ac:dyDescent="0.15">
      <c r="A43" s="40" t="s">
        <v>7</v>
      </c>
      <c r="B43" s="40"/>
      <c r="C43" s="40"/>
      <c r="D43" s="40"/>
      <c r="E43" s="40"/>
      <c r="F43" s="10">
        <f>F42+F13</f>
        <v>153</v>
      </c>
      <c r="G43" s="10">
        <f>G42+G13</f>
        <v>713</v>
      </c>
      <c r="H43" s="10"/>
      <c r="I43" s="11">
        <f>I42+I13</f>
        <v>5144947</v>
      </c>
      <c r="J43" s="11">
        <f t="shared" ref="J43:AF43" si="20">J42+J13</f>
        <v>5130072</v>
      </c>
      <c r="K43" s="11">
        <f t="shared" si="20"/>
        <v>4489818</v>
      </c>
      <c r="L43" s="11">
        <f t="shared" si="20"/>
        <v>640254</v>
      </c>
      <c r="M43" s="11">
        <f t="shared" si="20"/>
        <v>14875</v>
      </c>
      <c r="N43" s="11">
        <f t="shared" si="20"/>
        <v>14875</v>
      </c>
      <c r="O43" s="11">
        <f t="shared" si="20"/>
        <v>0</v>
      </c>
      <c r="P43" s="11">
        <f t="shared" si="20"/>
        <v>98076147</v>
      </c>
      <c r="Q43" s="11">
        <f t="shared" si="20"/>
        <v>92783053</v>
      </c>
      <c r="R43" s="11">
        <f t="shared" si="20"/>
        <v>32248360</v>
      </c>
      <c r="S43" s="11">
        <f t="shared" si="20"/>
        <v>30267343</v>
      </c>
      <c r="T43" s="11">
        <f t="shared" si="20"/>
        <v>30267350</v>
      </c>
      <c r="U43" s="11">
        <f t="shared" si="20"/>
        <v>5122032</v>
      </c>
      <c r="V43" s="11">
        <f t="shared" si="20"/>
        <v>1809515</v>
      </c>
      <c r="W43" s="11">
        <f t="shared" si="20"/>
        <v>1656251</v>
      </c>
      <c r="X43" s="11">
        <f t="shared" si="20"/>
        <v>1656266</v>
      </c>
      <c r="Y43" s="11">
        <f t="shared" si="20"/>
        <v>171062</v>
      </c>
      <c r="Z43" s="11">
        <f t="shared" si="20"/>
        <v>57020</v>
      </c>
      <c r="AA43" s="11">
        <f t="shared" si="20"/>
        <v>57020</v>
      </c>
      <c r="AB43" s="11">
        <f t="shared" si="20"/>
        <v>57022</v>
      </c>
      <c r="AC43" s="11">
        <f t="shared" si="20"/>
        <v>0</v>
      </c>
      <c r="AD43" s="11">
        <f t="shared" si="20"/>
        <v>0</v>
      </c>
      <c r="AE43" s="11">
        <f t="shared" si="20"/>
        <v>0</v>
      </c>
      <c r="AF43" s="11">
        <f t="shared" si="20"/>
        <v>0</v>
      </c>
    </row>
    <row r="44" spans="1:32" x14ac:dyDescent="0.15">
      <c r="A44" s="15"/>
      <c r="B44" s="32"/>
      <c r="C44" s="15"/>
      <c r="D44" s="15"/>
      <c r="E44" s="15"/>
      <c r="F44" s="16"/>
      <c r="G44" s="16"/>
      <c r="H44" s="1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ht="31.5" customHeight="1" x14ac:dyDescent="0.15">
      <c r="A45" s="15"/>
      <c r="B45" s="32"/>
      <c r="C45" s="15"/>
      <c r="D45" s="15"/>
      <c r="E45" s="33"/>
      <c r="F45" s="9" t="s">
        <v>104</v>
      </c>
      <c r="G45" s="9" t="s">
        <v>105</v>
      </c>
      <c r="H45" s="9" t="s">
        <v>106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ht="27" customHeight="1" x14ac:dyDescent="0.15">
      <c r="E46" s="10" t="s">
        <v>107</v>
      </c>
      <c r="F46" s="34">
        <f>K7+K37</f>
        <v>4131932</v>
      </c>
      <c r="G46" s="11">
        <f>F46*21</f>
        <v>86770572</v>
      </c>
      <c r="H46" s="35" t="s">
        <v>108</v>
      </c>
      <c r="P46" s="11"/>
      <c r="Q46" s="11" t="s">
        <v>109</v>
      </c>
      <c r="R46" s="11" t="s">
        <v>110</v>
      </c>
      <c r="S46" s="11" t="s">
        <v>111</v>
      </c>
      <c r="T46" s="11" t="s">
        <v>112</v>
      </c>
    </row>
    <row r="47" spans="1:32" ht="26.25" customHeight="1" x14ac:dyDescent="0.15">
      <c r="E47" s="10" t="s">
        <v>113</v>
      </c>
      <c r="F47" s="34">
        <f>K12+K41</f>
        <v>357886</v>
      </c>
      <c r="G47" s="34">
        <f>Q12+Q41</f>
        <v>6012481</v>
      </c>
      <c r="H47" s="35" t="s">
        <v>114</v>
      </c>
      <c r="P47" s="11" t="s">
        <v>115</v>
      </c>
      <c r="Q47" s="11">
        <f>R43</f>
        <v>32248360</v>
      </c>
      <c r="R47" s="11">
        <f>S43</f>
        <v>30267343</v>
      </c>
      <c r="S47" s="11">
        <f>T43</f>
        <v>30267350</v>
      </c>
      <c r="T47" s="11">
        <f>Q47+R47+S47</f>
        <v>92783053</v>
      </c>
    </row>
    <row r="48" spans="1:32" ht="26.25" customHeight="1" x14ac:dyDescent="0.15">
      <c r="E48" s="10" t="s">
        <v>116</v>
      </c>
      <c r="F48" s="34">
        <f>N37</f>
        <v>14875</v>
      </c>
      <c r="G48" s="34">
        <f>Y43</f>
        <v>171062</v>
      </c>
      <c r="H48" s="35" t="s">
        <v>117</v>
      </c>
      <c r="P48" s="11" t="s">
        <v>118</v>
      </c>
      <c r="Q48" s="11">
        <f>Z43</f>
        <v>57020</v>
      </c>
      <c r="R48" s="11">
        <f>AA43</f>
        <v>57020</v>
      </c>
      <c r="S48" s="11">
        <f>AB43</f>
        <v>57022</v>
      </c>
      <c r="T48" s="11">
        <f>Q48+R48+S48</f>
        <v>171062</v>
      </c>
    </row>
    <row r="49" spans="5:20" ht="26.25" customHeight="1" x14ac:dyDescent="0.15">
      <c r="E49" s="10" t="s">
        <v>119</v>
      </c>
      <c r="F49" s="34">
        <f>L43</f>
        <v>640254</v>
      </c>
      <c r="G49" s="34">
        <f>U43</f>
        <v>5122032</v>
      </c>
      <c r="H49" s="35" t="s">
        <v>120</v>
      </c>
      <c r="P49" s="11" t="s">
        <v>121</v>
      </c>
      <c r="Q49" s="11">
        <f>V43</f>
        <v>1809515</v>
      </c>
      <c r="R49" s="11">
        <f>W43</f>
        <v>1656251</v>
      </c>
      <c r="S49" s="11">
        <f>X43</f>
        <v>1656266</v>
      </c>
      <c r="T49" s="11">
        <f>Q49+R49+S49</f>
        <v>5122032</v>
      </c>
    </row>
    <row r="50" spans="5:20" ht="24.75" customHeight="1" x14ac:dyDescent="0.15">
      <c r="E50" s="10" t="s">
        <v>7</v>
      </c>
      <c r="F50" s="34">
        <f>SUM(F46:F49)</f>
        <v>5144947</v>
      </c>
      <c r="G50" s="34">
        <f>SUM(G46:G49)</f>
        <v>98076147</v>
      </c>
      <c r="P50" s="11" t="s">
        <v>7</v>
      </c>
      <c r="Q50" s="6">
        <f>SUM(Q47:Q49)</f>
        <v>34114895</v>
      </c>
      <c r="R50" s="6">
        <f>SUM(R47:R49)</f>
        <v>31980614</v>
      </c>
      <c r="S50" s="6">
        <f>SUM(S47:S49)</f>
        <v>31980638</v>
      </c>
      <c r="T50" s="6">
        <f>Q50+R50+S50</f>
        <v>98076147</v>
      </c>
    </row>
    <row r="51" spans="5:20" ht="29.25" customHeight="1" x14ac:dyDescent="0.15">
      <c r="P51" s="11" t="s">
        <v>122</v>
      </c>
      <c r="Q51" s="56">
        <f>Q50+R50</f>
        <v>66095509</v>
      </c>
      <c r="R51" s="56"/>
      <c r="S51" s="17"/>
      <c r="T51" s="17"/>
    </row>
  </sheetData>
  <mergeCells count="26">
    <mergeCell ref="A42:E42"/>
    <mergeCell ref="A43:E43"/>
    <mergeCell ref="Q51:R51"/>
    <mergeCell ref="A13:E13"/>
    <mergeCell ref="A14:A41"/>
    <mergeCell ref="D14:D16"/>
    <mergeCell ref="H14:H36"/>
    <mergeCell ref="D17:D29"/>
    <mergeCell ref="D30:D35"/>
    <mergeCell ref="C37:E37"/>
    <mergeCell ref="H38:H40"/>
    <mergeCell ref="D39:D40"/>
    <mergeCell ref="C41:E41"/>
    <mergeCell ref="I4:I5"/>
    <mergeCell ref="P4:P5"/>
    <mergeCell ref="A6:A12"/>
    <mergeCell ref="C7:E7"/>
    <mergeCell ref="D8:D11"/>
    <mergeCell ref="H8:H11"/>
    <mergeCell ref="C12:E12"/>
    <mergeCell ref="A3:A5"/>
    <mergeCell ref="C3:C5"/>
    <mergeCell ref="D3:E5"/>
    <mergeCell ref="F3:F5"/>
    <mergeCell ref="G3:G5"/>
    <mergeCell ref="H3:H5"/>
  </mergeCells>
  <phoneticPr fontId="2"/>
  <printOptions horizontalCentered="1" verticalCentered="1"/>
  <pageMargins left="0" right="0" top="0" bottom="0" header="0" footer="0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ホームページ公表用</vt:lpstr>
      <vt:lpstr>Ｈ29合計 (完成版)</vt:lpstr>
      <vt:lpstr>'Ｈ29合計 (完成版)'!Print_Area</vt:lpstr>
      <vt:lpstr>ホームページ公表用!Print_Area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kitakami</cp:lastModifiedBy>
  <cp:lastPrinted>2023-04-26T01:20:40Z</cp:lastPrinted>
  <dcterms:created xsi:type="dcterms:W3CDTF">2018-07-05T04:53:57Z</dcterms:created>
  <dcterms:modified xsi:type="dcterms:W3CDTF">2023-04-26T01:20:41Z</dcterms:modified>
</cp:coreProperties>
</file>