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ome\14選挙管理委員会事務局\00選管共有\01_選管\選挙統計データ\R01参院_統計\"/>
    </mc:Choice>
  </mc:AlternateContent>
  <bookViews>
    <workbookView xWindow="9585" yWindow="-15" windowWidth="9630" windowHeight="13335"/>
  </bookViews>
  <sheets>
    <sheet name="投票者内訳 (当日含) " sheetId="4" r:id="rId1"/>
  </sheets>
  <definedNames>
    <definedName name="_Regression_Int" localSheetId="0" hidden="1">1</definedName>
    <definedName name="_xlnm.Print_Area" localSheetId="0">'投票者内訳 (当日含) '!$A$1:$Y$74</definedName>
    <definedName name="Print_Area_MI" localSheetId="0">'投票者内訳 (当日含) '!$A$2:$E$74</definedName>
    <definedName name="Print_Area_MI">#REF!</definedName>
  </definedNames>
  <calcPr calcId="162913"/>
</workbook>
</file>

<file path=xl/calcChain.xml><?xml version="1.0" encoding="utf-8"?>
<calcChain xmlns="http://schemas.openxmlformats.org/spreadsheetml/2006/main">
  <c r="N74" i="4" l="1"/>
  <c r="J72" i="4"/>
  <c r="J74" i="4" s="1"/>
  <c r="R73" i="4" l="1"/>
  <c r="Q73" i="4"/>
  <c r="R60" i="4" l="1"/>
  <c r="Q60" i="4"/>
  <c r="R59" i="4"/>
  <c r="Q59" i="4"/>
  <c r="R58" i="4"/>
  <c r="Q58" i="4"/>
  <c r="R57" i="4"/>
  <c r="Q57" i="4"/>
  <c r="R56" i="4"/>
  <c r="Q56" i="4"/>
  <c r="R55" i="4"/>
  <c r="Q55" i="4"/>
  <c r="R54" i="4"/>
  <c r="Q54" i="4"/>
  <c r="R53" i="4"/>
  <c r="Q53" i="4"/>
  <c r="R52" i="4"/>
  <c r="Q52" i="4"/>
  <c r="R51" i="4"/>
  <c r="Q51" i="4"/>
  <c r="R50" i="4"/>
  <c r="Q50" i="4"/>
  <c r="R49" i="4"/>
  <c r="Q49" i="4"/>
  <c r="R48" i="4"/>
  <c r="Q48" i="4"/>
  <c r="R47" i="4"/>
  <c r="Q47" i="4"/>
  <c r="R46" i="4"/>
  <c r="Q46" i="4"/>
  <c r="R45" i="4"/>
  <c r="Q45" i="4"/>
  <c r="R44" i="4"/>
  <c r="Q44" i="4"/>
  <c r="R43" i="4"/>
  <c r="Q43" i="4"/>
  <c r="R42" i="4"/>
  <c r="Q42" i="4"/>
  <c r="R41" i="4"/>
  <c r="Q41" i="4"/>
  <c r="Q70" i="4" s="1"/>
  <c r="R40" i="4"/>
  <c r="Q40" i="4"/>
  <c r="R39" i="4"/>
  <c r="Q39" i="4"/>
  <c r="Q69" i="4" s="1"/>
  <c r="R38" i="4"/>
  <c r="Q38" i="4"/>
  <c r="R37" i="4"/>
  <c r="Q37" i="4"/>
  <c r="R36" i="4"/>
  <c r="Q36" i="4"/>
  <c r="R35" i="4"/>
  <c r="Q35" i="4"/>
  <c r="R34" i="4"/>
  <c r="Q34" i="4"/>
  <c r="R33" i="4"/>
  <c r="Q33" i="4"/>
  <c r="R32" i="4"/>
  <c r="Q32" i="4"/>
  <c r="R31" i="4"/>
  <c r="Q31" i="4"/>
  <c r="Q67" i="4" s="1"/>
  <c r="R30" i="4"/>
  <c r="Q30" i="4"/>
  <c r="R29" i="4"/>
  <c r="Q29" i="4"/>
  <c r="R28" i="4"/>
  <c r="Q28" i="4"/>
  <c r="R27" i="4"/>
  <c r="Q27" i="4"/>
  <c r="Q66" i="4" s="1"/>
  <c r="R26" i="4"/>
  <c r="Q26" i="4"/>
  <c r="R25" i="4"/>
  <c r="Q25" i="4"/>
  <c r="Q65" i="4" s="1"/>
  <c r="R24" i="4"/>
  <c r="Q24" i="4"/>
  <c r="R23" i="4"/>
  <c r="Q23" i="4"/>
  <c r="Q64" i="4" s="1"/>
  <c r="R22" i="4"/>
  <c r="Q22" i="4"/>
  <c r="R21" i="4"/>
  <c r="Q21" i="4"/>
  <c r="Q63" i="4" s="1"/>
  <c r="R20" i="4"/>
  <c r="Q20" i="4"/>
  <c r="R19" i="4"/>
  <c r="Q19" i="4"/>
  <c r="R18" i="4"/>
  <c r="Q18" i="4"/>
  <c r="R17" i="4"/>
  <c r="Q17" i="4"/>
  <c r="R16" i="4"/>
  <c r="Q16" i="4"/>
  <c r="R15" i="4"/>
  <c r="Q15" i="4"/>
  <c r="Q62" i="4" s="1"/>
  <c r="R14" i="4"/>
  <c r="Q14" i="4"/>
  <c r="R13" i="4"/>
  <c r="Q13" i="4"/>
  <c r="R12" i="4"/>
  <c r="Q12" i="4"/>
  <c r="R11" i="4"/>
  <c r="Q11" i="4"/>
  <c r="R10" i="4"/>
  <c r="Q10" i="4"/>
  <c r="R9" i="4"/>
  <c r="Q9" i="4"/>
  <c r="R8" i="4"/>
  <c r="Q8" i="4"/>
  <c r="R7" i="4"/>
  <c r="Q7" i="4"/>
  <c r="R6" i="4"/>
  <c r="Q6" i="4"/>
  <c r="R5" i="4"/>
  <c r="Q5" i="4"/>
  <c r="O71" i="4"/>
  <c r="N71" i="4"/>
  <c r="O70" i="4"/>
  <c r="N70" i="4"/>
  <c r="O69" i="4"/>
  <c r="N69" i="4"/>
  <c r="O68" i="4"/>
  <c r="N68" i="4"/>
  <c r="O67" i="4"/>
  <c r="N67" i="4"/>
  <c r="O66" i="4"/>
  <c r="N66" i="4"/>
  <c r="O65" i="4"/>
  <c r="N65" i="4"/>
  <c r="O64" i="4"/>
  <c r="N64" i="4"/>
  <c r="O63" i="4"/>
  <c r="N63" i="4"/>
  <c r="O62" i="4"/>
  <c r="N62" i="4"/>
  <c r="O61" i="4"/>
  <c r="N61" i="4"/>
  <c r="L71" i="4"/>
  <c r="K71" i="4"/>
  <c r="L70" i="4"/>
  <c r="K70" i="4"/>
  <c r="L69" i="4"/>
  <c r="K69" i="4"/>
  <c r="L68" i="4"/>
  <c r="K68" i="4"/>
  <c r="L67" i="4"/>
  <c r="K67" i="4"/>
  <c r="L66" i="4"/>
  <c r="K66" i="4"/>
  <c r="L65" i="4"/>
  <c r="K65" i="4"/>
  <c r="L64" i="4"/>
  <c r="K64" i="4"/>
  <c r="L63" i="4"/>
  <c r="K63" i="4"/>
  <c r="L62" i="4"/>
  <c r="K62" i="4"/>
  <c r="L61" i="4"/>
  <c r="K61" i="4"/>
  <c r="K72" i="4" s="1"/>
  <c r="I71" i="4"/>
  <c r="H71" i="4"/>
  <c r="I70" i="4"/>
  <c r="H70" i="4"/>
  <c r="I69" i="4"/>
  <c r="H69" i="4"/>
  <c r="I68" i="4"/>
  <c r="H68" i="4"/>
  <c r="I67" i="4"/>
  <c r="H67" i="4"/>
  <c r="I66" i="4"/>
  <c r="H66" i="4"/>
  <c r="I65" i="4"/>
  <c r="H65" i="4"/>
  <c r="I64" i="4"/>
  <c r="H64" i="4"/>
  <c r="I63" i="4"/>
  <c r="H63" i="4"/>
  <c r="I62" i="4"/>
  <c r="H62" i="4"/>
  <c r="H72" i="4" s="1"/>
  <c r="I61" i="4"/>
  <c r="H61" i="4"/>
  <c r="F71" i="4"/>
  <c r="E71" i="4"/>
  <c r="F70" i="4"/>
  <c r="E70" i="4"/>
  <c r="F69" i="4"/>
  <c r="E69" i="4"/>
  <c r="F68" i="4"/>
  <c r="E68" i="4"/>
  <c r="F67" i="4"/>
  <c r="E67" i="4"/>
  <c r="F66" i="4"/>
  <c r="E66" i="4"/>
  <c r="F65" i="4"/>
  <c r="E65" i="4"/>
  <c r="F64" i="4"/>
  <c r="E64" i="4"/>
  <c r="F63" i="4"/>
  <c r="E63" i="4"/>
  <c r="F62" i="4"/>
  <c r="E62" i="4"/>
  <c r="F61" i="4"/>
  <c r="E61" i="4"/>
  <c r="C71" i="4"/>
  <c r="C70" i="4"/>
  <c r="C69" i="4"/>
  <c r="C68" i="4"/>
  <c r="C67" i="4"/>
  <c r="C66" i="4"/>
  <c r="C65" i="4"/>
  <c r="C64" i="4"/>
  <c r="C63" i="4"/>
  <c r="C62" i="4"/>
  <c r="C61" i="4"/>
  <c r="B71" i="4"/>
  <c r="B70" i="4"/>
  <c r="B69" i="4"/>
  <c r="B68" i="4"/>
  <c r="B67" i="4"/>
  <c r="B66" i="4"/>
  <c r="B65" i="4"/>
  <c r="B64" i="4"/>
  <c r="B63" i="4"/>
  <c r="B62" i="4"/>
  <c r="B61" i="4"/>
  <c r="Q61" i="4" l="1"/>
  <c r="Q68" i="4"/>
  <c r="Q72" i="4" s="1"/>
  <c r="Q71" i="4"/>
  <c r="L72" i="4"/>
  <c r="F72" i="4"/>
  <c r="R61" i="4"/>
  <c r="R62" i="4"/>
  <c r="R63" i="4"/>
  <c r="R64" i="4"/>
  <c r="R65" i="4"/>
  <c r="R66" i="4"/>
  <c r="R67" i="4"/>
  <c r="R68" i="4"/>
  <c r="R69" i="4"/>
  <c r="R70" i="4"/>
  <c r="R71" i="4"/>
  <c r="I72" i="4"/>
  <c r="C72" i="4"/>
  <c r="B72" i="4"/>
  <c r="E72" i="4"/>
  <c r="N72" i="4"/>
  <c r="O72" i="4"/>
  <c r="R72" i="4" l="1"/>
  <c r="X72" i="4" s="1"/>
  <c r="M33" i="4"/>
  <c r="G12" i="4"/>
  <c r="M41" i="4"/>
  <c r="J15" i="4"/>
  <c r="U73" i="4"/>
  <c r="S73" i="4"/>
  <c r="V73" i="4" s="1"/>
  <c r="T73" i="4"/>
  <c r="P73" i="4"/>
  <c r="D73" i="4"/>
  <c r="G43" i="4"/>
  <c r="D28" i="4"/>
  <c r="D7" i="4"/>
  <c r="G49" i="4"/>
  <c r="AA47" i="4"/>
  <c r="AA48" i="4"/>
  <c r="AA49" i="4" s="1"/>
  <c r="AA50" i="4" s="1"/>
  <c r="AA51" i="4" s="1"/>
  <c r="AA52" i="4" s="1"/>
  <c r="AA53" i="4" s="1"/>
  <c r="AA54" i="4" s="1"/>
  <c r="AA55" i="4" s="1"/>
  <c r="AA56" i="4" s="1"/>
  <c r="AA57" i="4" s="1"/>
  <c r="AA58" i="4" s="1"/>
  <c r="AA59" i="4" s="1"/>
  <c r="AA60" i="4" s="1"/>
  <c r="AA42" i="4"/>
  <c r="AA43" i="4" s="1"/>
  <c r="AA44" i="4" s="1"/>
  <c r="AA45" i="4" s="1"/>
  <c r="AA39" i="4"/>
  <c r="AA40" i="4" s="1"/>
  <c r="AA34" i="4"/>
  <c r="AA35" i="4"/>
  <c r="AA36" i="4" s="1"/>
  <c r="AA37" i="4" s="1"/>
  <c r="AA32" i="4"/>
  <c r="AA28" i="4"/>
  <c r="AA29" i="4" s="1"/>
  <c r="AA30" i="4" s="1"/>
  <c r="AA26" i="4"/>
  <c r="AA24" i="4"/>
  <c r="AA21" i="4"/>
  <c r="AA22" i="4" s="1"/>
  <c r="AA16" i="4"/>
  <c r="AA17" i="4" s="1"/>
  <c r="AA18" i="4" s="1"/>
  <c r="AA19" i="4" s="1"/>
  <c r="AA6" i="4"/>
  <c r="AA7" i="4" s="1"/>
  <c r="AA8" i="4" s="1"/>
  <c r="AA9" i="4" s="1"/>
  <c r="AA10" i="4" s="1"/>
  <c r="AA11" i="4" s="1"/>
  <c r="AA12" i="4" s="1"/>
  <c r="AA13" i="4" s="1"/>
  <c r="AA14" i="4" s="1"/>
  <c r="X60" i="4"/>
  <c r="P60" i="4"/>
  <c r="M60" i="4"/>
  <c r="J60" i="4"/>
  <c r="G60" i="4"/>
  <c r="D60" i="4"/>
  <c r="X59" i="4"/>
  <c r="P59" i="4"/>
  <c r="M59" i="4"/>
  <c r="J59" i="4"/>
  <c r="G59" i="4"/>
  <c r="D59" i="4"/>
  <c r="X58" i="4"/>
  <c r="W58" i="4"/>
  <c r="P58" i="4"/>
  <c r="M58" i="4"/>
  <c r="J58" i="4"/>
  <c r="G58" i="4"/>
  <c r="D58" i="4"/>
  <c r="T57" i="4"/>
  <c r="P57" i="4"/>
  <c r="M57" i="4"/>
  <c r="J57" i="4"/>
  <c r="G57" i="4"/>
  <c r="D57" i="4"/>
  <c r="X56" i="4"/>
  <c r="P56" i="4"/>
  <c r="M56" i="4"/>
  <c r="J56" i="4"/>
  <c r="G56" i="4"/>
  <c r="D56" i="4"/>
  <c r="P55" i="4"/>
  <c r="M55" i="4"/>
  <c r="J55" i="4"/>
  <c r="G55" i="4"/>
  <c r="D55" i="4"/>
  <c r="U54" i="4"/>
  <c r="P54" i="4"/>
  <c r="M54" i="4"/>
  <c r="J54" i="4"/>
  <c r="G54" i="4"/>
  <c r="D54" i="4"/>
  <c r="T53" i="4"/>
  <c r="P53" i="4"/>
  <c r="M53" i="4"/>
  <c r="J53" i="4"/>
  <c r="G53" i="4"/>
  <c r="D53" i="4"/>
  <c r="U52" i="4"/>
  <c r="P52" i="4"/>
  <c r="M52" i="4"/>
  <c r="J52" i="4"/>
  <c r="G52" i="4"/>
  <c r="D52" i="4"/>
  <c r="X51" i="4"/>
  <c r="P51" i="4"/>
  <c r="M51" i="4"/>
  <c r="J51" i="4"/>
  <c r="G51" i="4"/>
  <c r="D51" i="4"/>
  <c r="X50" i="4"/>
  <c r="P50" i="4"/>
  <c r="M50" i="4"/>
  <c r="J50" i="4"/>
  <c r="G50" i="4"/>
  <c r="D50" i="4"/>
  <c r="U49" i="4"/>
  <c r="P49" i="4"/>
  <c r="M49" i="4"/>
  <c r="J49" i="4"/>
  <c r="D49" i="4"/>
  <c r="W48" i="4"/>
  <c r="P48" i="4"/>
  <c r="M48" i="4"/>
  <c r="J48" i="4"/>
  <c r="G48" i="4"/>
  <c r="D48" i="4"/>
  <c r="U47" i="4"/>
  <c r="T47" i="4"/>
  <c r="P47" i="4"/>
  <c r="M47" i="4"/>
  <c r="J47" i="4"/>
  <c r="G47" i="4"/>
  <c r="D47" i="4"/>
  <c r="X46" i="4"/>
  <c r="P46" i="4"/>
  <c r="M46" i="4"/>
  <c r="J46" i="4"/>
  <c r="G46" i="4"/>
  <c r="D46" i="4"/>
  <c r="T45" i="4"/>
  <c r="P45" i="4"/>
  <c r="M45" i="4"/>
  <c r="J45" i="4"/>
  <c r="G45" i="4"/>
  <c r="D45" i="4"/>
  <c r="U44" i="4"/>
  <c r="P44" i="4"/>
  <c r="M44" i="4"/>
  <c r="J44" i="4"/>
  <c r="G44" i="4"/>
  <c r="D44" i="4"/>
  <c r="U43" i="4"/>
  <c r="T43" i="4"/>
  <c r="P43" i="4"/>
  <c r="M43" i="4"/>
  <c r="J43" i="4"/>
  <c r="D43" i="4"/>
  <c r="X42" i="4"/>
  <c r="P42" i="4"/>
  <c r="M42" i="4"/>
  <c r="J42" i="4"/>
  <c r="G42" i="4"/>
  <c r="D42" i="4"/>
  <c r="W41" i="4"/>
  <c r="P41" i="4"/>
  <c r="J41" i="4"/>
  <c r="G41" i="4"/>
  <c r="D41" i="4"/>
  <c r="W40" i="4"/>
  <c r="P40" i="4"/>
  <c r="M40" i="4"/>
  <c r="J40" i="4"/>
  <c r="G40" i="4"/>
  <c r="D40" i="4"/>
  <c r="W39" i="4"/>
  <c r="P39" i="4"/>
  <c r="M39" i="4"/>
  <c r="J39" i="4"/>
  <c r="G39" i="4"/>
  <c r="D39" i="4"/>
  <c r="W38" i="4"/>
  <c r="P38" i="4"/>
  <c r="P69" i="4" s="1"/>
  <c r="M38" i="4"/>
  <c r="M69" i="4" s="1"/>
  <c r="J38" i="4"/>
  <c r="G38" i="4"/>
  <c r="D38" i="4"/>
  <c r="D69" i="4" s="1"/>
  <c r="U37" i="4"/>
  <c r="W37" i="4"/>
  <c r="P37" i="4"/>
  <c r="M37" i="4"/>
  <c r="J37" i="4"/>
  <c r="G37" i="4"/>
  <c r="D37" i="4"/>
  <c r="X36" i="4"/>
  <c r="T36" i="4"/>
  <c r="P36" i="4"/>
  <c r="M36" i="4"/>
  <c r="J36" i="4"/>
  <c r="G36" i="4"/>
  <c r="D36" i="4"/>
  <c r="S35" i="4"/>
  <c r="T35" i="4"/>
  <c r="P35" i="4"/>
  <c r="M35" i="4"/>
  <c r="J35" i="4"/>
  <c r="G35" i="4"/>
  <c r="D35" i="4"/>
  <c r="U34" i="4"/>
  <c r="T34" i="4"/>
  <c r="P34" i="4"/>
  <c r="M34" i="4"/>
  <c r="J34" i="4"/>
  <c r="G34" i="4"/>
  <c r="D34" i="4"/>
  <c r="P33" i="4"/>
  <c r="J33" i="4"/>
  <c r="G33" i="4"/>
  <c r="D33" i="4"/>
  <c r="U32" i="4"/>
  <c r="W32" i="4"/>
  <c r="P32" i="4"/>
  <c r="M32" i="4"/>
  <c r="J32" i="4"/>
  <c r="G32" i="4"/>
  <c r="D32" i="4"/>
  <c r="W31" i="4"/>
  <c r="T31" i="4"/>
  <c r="P31" i="4"/>
  <c r="M31" i="4"/>
  <c r="J31" i="4"/>
  <c r="G31" i="4"/>
  <c r="D31" i="4"/>
  <c r="P30" i="4"/>
  <c r="M30" i="4"/>
  <c r="J30" i="4"/>
  <c r="G30" i="4"/>
  <c r="D30" i="4"/>
  <c r="T29" i="4"/>
  <c r="P29" i="4"/>
  <c r="M29" i="4"/>
  <c r="J29" i="4"/>
  <c r="G29" i="4"/>
  <c r="D29" i="4"/>
  <c r="U28" i="4"/>
  <c r="X28" i="4"/>
  <c r="P28" i="4"/>
  <c r="M28" i="4"/>
  <c r="J28" i="4"/>
  <c r="G28" i="4"/>
  <c r="T27" i="4"/>
  <c r="P27" i="4"/>
  <c r="M27" i="4"/>
  <c r="J27" i="4"/>
  <c r="G27" i="4"/>
  <c r="D27" i="4"/>
  <c r="P26" i="4"/>
  <c r="M26" i="4"/>
  <c r="J26" i="4"/>
  <c r="G26" i="4"/>
  <c r="D26" i="4"/>
  <c r="X25" i="4"/>
  <c r="T25" i="4"/>
  <c r="P25" i="4"/>
  <c r="P65" i="4" s="1"/>
  <c r="M25" i="4"/>
  <c r="J25" i="4"/>
  <c r="G25" i="4"/>
  <c r="G65" i="4" s="1"/>
  <c r="D25" i="4"/>
  <c r="D65" i="4" s="1"/>
  <c r="X24" i="4"/>
  <c r="W24" i="4"/>
  <c r="P24" i="4"/>
  <c r="M24" i="4"/>
  <c r="J24" i="4"/>
  <c r="G24" i="4"/>
  <c r="D24" i="4"/>
  <c r="U23" i="4"/>
  <c r="W23" i="4"/>
  <c r="P23" i="4"/>
  <c r="M23" i="4"/>
  <c r="J23" i="4"/>
  <c r="G23" i="4"/>
  <c r="D23" i="4"/>
  <c r="W22" i="4"/>
  <c r="P22" i="4"/>
  <c r="M22" i="4"/>
  <c r="J22" i="4"/>
  <c r="G22" i="4"/>
  <c r="D22" i="4"/>
  <c r="U21" i="4"/>
  <c r="T21" i="4"/>
  <c r="P21" i="4"/>
  <c r="M21" i="4"/>
  <c r="J21" i="4"/>
  <c r="G21" i="4"/>
  <c r="D21" i="4"/>
  <c r="X20" i="4"/>
  <c r="T20" i="4"/>
  <c r="P20" i="4"/>
  <c r="M20" i="4"/>
  <c r="J20" i="4"/>
  <c r="G20" i="4"/>
  <c r="D20" i="4"/>
  <c r="U19" i="4"/>
  <c r="P19" i="4"/>
  <c r="M19" i="4"/>
  <c r="J19" i="4"/>
  <c r="G19" i="4"/>
  <c r="D19" i="4"/>
  <c r="W18" i="4"/>
  <c r="P18" i="4"/>
  <c r="M18" i="4"/>
  <c r="J18" i="4"/>
  <c r="G18" i="4"/>
  <c r="D18" i="4"/>
  <c r="T17" i="4"/>
  <c r="W17" i="4"/>
  <c r="P17" i="4"/>
  <c r="M17" i="4"/>
  <c r="J17" i="4"/>
  <c r="G17" i="4"/>
  <c r="D17" i="4"/>
  <c r="X16" i="4"/>
  <c r="T16" i="4"/>
  <c r="P16" i="4"/>
  <c r="M16" i="4"/>
  <c r="J16" i="4"/>
  <c r="G16" i="4"/>
  <c r="D16" i="4"/>
  <c r="X15" i="4"/>
  <c r="S15" i="4"/>
  <c r="P15" i="4"/>
  <c r="M15" i="4"/>
  <c r="G15" i="4"/>
  <c r="D15" i="4"/>
  <c r="X14" i="4"/>
  <c r="T14" i="4"/>
  <c r="P14" i="4"/>
  <c r="M14" i="4"/>
  <c r="J14" i="4"/>
  <c r="G14" i="4"/>
  <c r="D14" i="4"/>
  <c r="U13" i="4"/>
  <c r="P13" i="4"/>
  <c r="M13" i="4"/>
  <c r="J13" i="4"/>
  <c r="G13" i="4"/>
  <c r="D13" i="4"/>
  <c r="U12" i="4"/>
  <c r="W12" i="4"/>
  <c r="P12" i="4"/>
  <c r="M12" i="4"/>
  <c r="J12" i="4"/>
  <c r="D12" i="4"/>
  <c r="X11" i="4"/>
  <c r="T11" i="4"/>
  <c r="P11" i="4"/>
  <c r="M11" i="4"/>
  <c r="J11" i="4"/>
  <c r="G11" i="4"/>
  <c r="D11" i="4"/>
  <c r="W10" i="4"/>
  <c r="P10" i="4"/>
  <c r="M10" i="4"/>
  <c r="J10" i="4"/>
  <c r="G10" i="4"/>
  <c r="D10" i="4"/>
  <c r="U9" i="4"/>
  <c r="T9" i="4"/>
  <c r="W9" i="4"/>
  <c r="P9" i="4"/>
  <c r="M9" i="4"/>
  <c r="J9" i="4"/>
  <c r="G9" i="4"/>
  <c r="D9" i="4"/>
  <c r="X8" i="4"/>
  <c r="P8" i="4"/>
  <c r="M8" i="4"/>
  <c r="J8" i="4"/>
  <c r="G8" i="4"/>
  <c r="D8" i="4"/>
  <c r="T7" i="4"/>
  <c r="P7" i="4"/>
  <c r="M7" i="4"/>
  <c r="J7" i="4"/>
  <c r="G7" i="4"/>
  <c r="X6" i="4"/>
  <c r="W6" i="4"/>
  <c r="P6" i="4"/>
  <c r="M6" i="4"/>
  <c r="J6" i="4"/>
  <c r="G6" i="4"/>
  <c r="D6" i="4"/>
  <c r="X5" i="4"/>
  <c r="P5" i="4"/>
  <c r="M5" i="4"/>
  <c r="J5" i="4"/>
  <c r="G5" i="4"/>
  <c r="D5" i="4"/>
  <c r="W44" i="4"/>
  <c r="U72" i="4"/>
  <c r="B74" i="4"/>
  <c r="W14" i="4"/>
  <c r="W11" i="4"/>
  <c r="T6" i="4"/>
  <c r="T33" i="4"/>
  <c r="W33" i="4"/>
  <c r="T12" i="4"/>
  <c r="T18" i="4"/>
  <c r="U24" i="4"/>
  <c r="T38" i="4"/>
  <c r="X23" i="4"/>
  <c r="U36" i="4"/>
  <c r="U15" i="4"/>
  <c r="T58" i="4"/>
  <c r="S39" i="4"/>
  <c r="U7" i="4"/>
  <c r="X27" i="4"/>
  <c r="U27" i="4"/>
  <c r="W25" i="4"/>
  <c r="U55" i="4"/>
  <c r="X55" i="4"/>
  <c r="U48" i="4"/>
  <c r="X48" i="4"/>
  <c r="T60" i="4"/>
  <c r="W60" i="4"/>
  <c r="T8" i="4"/>
  <c r="W8" i="4"/>
  <c r="W30" i="4"/>
  <c r="T30" i="4"/>
  <c r="T32" i="4"/>
  <c r="U35" i="4"/>
  <c r="T44" i="4"/>
  <c r="T59" i="4"/>
  <c r="W59" i="4"/>
  <c r="T39" i="4"/>
  <c r="X7" i="4"/>
  <c r="U16" i="4"/>
  <c r="X34" i="4"/>
  <c r="X49" i="4"/>
  <c r="S44" i="4"/>
  <c r="W43" i="4"/>
  <c r="U42" i="4"/>
  <c r="T41" i="4"/>
  <c r="W70" i="4"/>
  <c r="T40" i="4"/>
  <c r="S29" i="4"/>
  <c r="W29" i="4"/>
  <c r="L74" i="4"/>
  <c r="S16" i="4"/>
  <c r="K74" i="4"/>
  <c r="U58" i="4"/>
  <c r="X54" i="4"/>
  <c r="S53" i="4"/>
  <c r="W53" i="4"/>
  <c r="X52" i="4"/>
  <c r="S50" i="4"/>
  <c r="T48" i="4"/>
  <c r="S48" i="4"/>
  <c r="Y48" i="4" s="1"/>
  <c r="X47" i="4"/>
  <c r="W47" i="4"/>
  <c r="U46" i="4"/>
  <c r="X44" i="4"/>
  <c r="S42" i="4"/>
  <c r="S34" i="4"/>
  <c r="W67" i="4"/>
  <c r="U25" i="4"/>
  <c r="T64" i="4"/>
  <c r="X21" i="4"/>
  <c r="H74" i="4"/>
  <c r="S21" i="4"/>
  <c r="Y21" i="4" s="1"/>
  <c r="W21" i="4"/>
  <c r="I74" i="4"/>
  <c r="X19" i="4"/>
  <c r="S14" i="4"/>
  <c r="T10" i="4"/>
  <c r="S8" i="4"/>
  <c r="S6" i="4"/>
  <c r="U6" i="4"/>
  <c r="S58" i="4"/>
  <c r="W57" i="4"/>
  <c r="U56" i="4"/>
  <c r="U51" i="4"/>
  <c r="U50" i="4"/>
  <c r="W45" i="4"/>
  <c r="T37" i="4"/>
  <c r="S36" i="4"/>
  <c r="X35" i="4"/>
  <c r="Y34" i="4"/>
  <c r="X32" i="4"/>
  <c r="U29" i="4"/>
  <c r="W27" i="4"/>
  <c r="S27" i="4"/>
  <c r="S23" i="4"/>
  <c r="T23" i="4"/>
  <c r="T22" i="4"/>
  <c r="W20" i="4"/>
  <c r="F74" i="4"/>
  <c r="W16" i="4"/>
  <c r="E74" i="4"/>
  <c r="U14" i="4"/>
  <c r="X13" i="4"/>
  <c r="S12" i="4"/>
  <c r="X12" i="4"/>
  <c r="U61" i="4"/>
  <c r="X9" i="4"/>
  <c r="S9" i="4"/>
  <c r="U8" i="4"/>
  <c r="T61" i="4"/>
  <c r="U5" i="4"/>
  <c r="W46" i="4"/>
  <c r="S46" i="4"/>
  <c r="T71" i="4"/>
  <c r="W69" i="4"/>
  <c r="U10" i="4"/>
  <c r="X10" i="4"/>
  <c r="S10" i="4"/>
  <c r="U26" i="4"/>
  <c r="X26" i="4"/>
  <c r="X38" i="4"/>
  <c r="S69" i="4"/>
  <c r="U38" i="4"/>
  <c r="S38" i="4"/>
  <c r="Y38" i="4" s="1"/>
  <c r="T49" i="4"/>
  <c r="S49" i="4"/>
  <c r="V49" i="4" s="1"/>
  <c r="W49" i="4"/>
  <c r="W56" i="4"/>
  <c r="S56" i="4"/>
  <c r="V56" i="4" s="1"/>
  <c r="T56" i="4"/>
  <c r="O74" i="4"/>
  <c r="S22" i="4"/>
  <c r="U22" i="4"/>
  <c r="X22" i="4"/>
  <c r="S55" i="4"/>
  <c r="W55" i="4"/>
  <c r="T55" i="4"/>
  <c r="T46" i="4"/>
  <c r="S18" i="4"/>
  <c r="X18" i="4"/>
  <c r="U18" i="4"/>
  <c r="U20" i="4"/>
  <c r="S20" i="4"/>
  <c r="X33" i="4"/>
  <c r="X68" i="4"/>
  <c r="U33" i="4"/>
  <c r="S33" i="4"/>
  <c r="S41" i="4"/>
  <c r="V41" i="4" s="1"/>
  <c r="U41" i="4"/>
  <c r="X41" i="4"/>
  <c r="X45" i="4"/>
  <c r="S45" i="4"/>
  <c r="U45" i="4"/>
  <c r="S52" i="4"/>
  <c r="T52" i="4"/>
  <c r="W52" i="4"/>
  <c r="T69" i="4"/>
  <c r="U70" i="4"/>
  <c r="U17" i="4"/>
  <c r="S17" i="4"/>
  <c r="X17" i="4"/>
  <c r="S28" i="4"/>
  <c r="W28" i="4"/>
  <c r="T28" i="4"/>
  <c r="X31" i="4"/>
  <c r="S31" i="4"/>
  <c r="U31" i="4"/>
  <c r="X40" i="4"/>
  <c r="U40" i="4"/>
  <c r="S40" i="4"/>
  <c r="T51" i="4"/>
  <c r="W51" i="4"/>
  <c r="S51" i="4"/>
  <c r="U11" i="4"/>
  <c r="S11" i="4"/>
  <c r="W15" i="4"/>
  <c r="T15" i="4"/>
  <c r="X30" i="4"/>
  <c r="U30" i="4"/>
  <c r="U53" i="4"/>
  <c r="X53" i="4"/>
  <c r="X57" i="4"/>
  <c r="S57" i="4"/>
  <c r="S59" i="4"/>
  <c r="U59" i="4"/>
  <c r="U60" i="4"/>
  <c r="S60" i="4"/>
  <c r="S37" i="4"/>
  <c r="S32" i="4"/>
  <c r="S30" i="4"/>
  <c r="X37" i="4"/>
  <c r="S25" i="4"/>
  <c r="S47" i="4"/>
  <c r="V47" i="4" s="1"/>
  <c r="U57" i="4"/>
  <c r="S5" i="4"/>
  <c r="T5" i="4"/>
  <c r="W5" i="4"/>
  <c r="W7" i="4"/>
  <c r="S7" i="4"/>
  <c r="T19" i="4"/>
  <c r="W19" i="4"/>
  <c r="S19" i="4"/>
  <c r="X29" i="4"/>
  <c r="W34" i="4"/>
  <c r="T68" i="4"/>
  <c r="W35" i="4"/>
  <c r="W36" i="4"/>
  <c r="T42" i="4"/>
  <c r="W42" i="4"/>
  <c r="X43" i="4"/>
  <c r="S43" i="4"/>
  <c r="T13" i="4"/>
  <c r="W13" i="4"/>
  <c r="S13" i="4"/>
  <c r="Y13" i="4" s="1"/>
  <c r="S24" i="4"/>
  <c r="Y24" i="4" s="1"/>
  <c r="T24" i="4"/>
  <c r="W26" i="4"/>
  <c r="S26" i="4"/>
  <c r="V26" i="4" s="1"/>
  <c r="T26" i="4"/>
  <c r="U39" i="4"/>
  <c r="X39" i="4"/>
  <c r="T50" i="4"/>
  <c r="W50" i="4"/>
  <c r="T54" i="4"/>
  <c r="S54" i="4"/>
  <c r="W54" i="4"/>
  <c r="T67" i="4"/>
  <c r="T70" i="4"/>
  <c r="U68" i="4"/>
  <c r="W64" i="4"/>
  <c r="X61" i="4"/>
  <c r="U64" i="4"/>
  <c r="S64" i="4"/>
  <c r="X64" i="4"/>
  <c r="W63" i="4"/>
  <c r="T63" i="4"/>
  <c r="S61" i="4"/>
  <c r="W61" i="4"/>
  <c r="S67" i="4"/>
  <c r="X67" i="4"/>
  <c r="U62" i="4"/>
  <c r="X62" i="4"/>
  <c r="X65" i="4"/>
  <c r="U65" i="4"/>
  <c r="T66" i="4"/>
  <c r="W66" i="4"/>
  <c r="S66" i="4"/>
  <c r="W71" i="4"/>
  <c r="S71" i="4"/>
  <c r="U67" i="4"/>
  <c r="U66" i="4"/>
  <c r="X66" i="4"/>
  <c r="U71" i="4"/>
  <c r="X71" i="4"/>
  <c r="X70" i="4"/>
  <c r="S70" i="4"/>
  <c r="U69" i="4"/>
  <c r="X69" i="4"/>
  <c r="T65" i="4"/>
  <c r="S65" i="4"/>
  <c r="W65" i="4"/>
  <c r="W68" i="4"/>
  <c r="S68" i="4"/>
  <c r="W62" i="4"/>
  <c r="S62" i="4"/>
  <c r="T62" i="4"/>
  <c r="U63" i="4"/>
  <c r="X63" i="4"/>
  <c r="S63" i="4"/>
  <c r="Q74" i="4"/>
  <c r="W72" i="4"/>
  <c r="P71" i="4" l="1"/>
  <c r="Y31" i="4"/>
  <c r="J66" i="4"/>
  <c r="R74" i="4"/>
  <c r="X74" i="4" s="1"/>
  <c r="Y46" i="4"/>
  <c r="Y49" i="4"/>
  <c r="Y60" i="4"/>
  <c r="Y55" i="4"/>
  <c r="V40" i="4"/>
  <c r="D68" i="4"/>
  <c r="V68" i="4" s="1"/>
  <c r="V35" i="4"/>
  <c r="V27" i="4"/>
  <c r="V8" i="4"/>
  <c r="V6" i="4"/>
  <c r="M64" i="4"/>
  <c r="Y52" i="4"/>
  <c r="M61" i="4"/>
  <c r="M63" i="4"/>
  <c r="Y12" i="4"/>
  <c r="J67" i="4"/>
  <c r="Y54" i="4"/>
  <c r="Y30" i="4"/>
  <c r="Y44" i="4"/>
  <c r="V21" i="4"/>
  <c r="G66" i="4"/>
  <c r="V34" i="4"/>
  <c r="Y35" i="4"/>
  <c r="G70" i="4"/>
  <c r="Y15" i="4"/>
  <c r="Y7" i="4"/>
  <c r="Y5" i="4"/>
  <c r="Y20" i="4"/>
  <c r="Y18" i="4"/>
  <c r="Y23" i="4"/>
  <c r="Y41" i="4"/>
  <c r="V30" i="4"/>
  <c r="Y32" i="4"/>
  <c r="G67" i="4"/>
  <c r="V58" i="4"/>
  <c r="V65" i="4"/>
  <c r="D71" i="4"/>
  <c r="V71" i="4" s="1"/>
  <c r="V43" i="4"/>
  <c r="V31" i="4"/>
  <c r="V17" i="4"/>
  <c r="V16" i="4"/>
  <c r="D62" i="4"/>
  <c r="V62" i="4" s="1"/>
  <c r="V14" i="4"/>
  <c r="D61" i="4"/>
  <c r="V61" i="4" s="1"/>
  <c r="P61" i="4"/>
  <c r="V55" i="4"/>
  <c r="Y8" i="4"/>
  <c r="M70" i="4"/>
  <c r="M65" i="4"/>
  <c r="M66" i="4"/>
  <c r="V24" i="4"/>
  <c r="V60" i="4"/>
  <c r="M67" i="4"/>
  <c r="M62" i="4"/>
  <c r="M71" i="4"/>
  <c r="M68" i="4"/>
  <c r="W74" i="4"/>
  <c r="V12" i="4"/>
  <c r="Y53" i="4"/>
  <c r="V18" i="4"/>
  <c r="V20" i="4"/>
  <c r="Y25" i="4"/>
  <c r="Y37" i="4"/>
  <c r="Y59" i="4"/>
  <c r="Y45" i="4"/>
  <c r="J68" i="4"/>
  <c r="J71" i="4"/>
  <c r="J62" i="4"/>
  <c r="Y47" i="4"/>
  <c r="Y51" i="4"/>
  <c r="J65" i="4"/>
  <c r="Y65" i="4" s="1"/>
  <c r="J70" i="4"/>
  <c r="Y11" i="4"/>
  <c r="J61" i="4"/>
  <c r="J63" i="4"/>
  <c r="J64" i="4"/>
  <c r="J69" i="4"/>
  <c r="V15" i="4"/>
  <c r="V50" i="4"/>
  <c r="D64" i="4"/>
  <c r="V64" i="4" s="1"/>
  <c r="V19" i="4"/>
  <c r="V7" i="4"/>
  <c r="V57" i="4"/>
  <c r="V9" i="4"/>
  <c r="D67" i="4"/>
  <c r="V67" i="4" s="1"/>
  <c r="D63" i="4"/>
  <c r="V63" i="4" s="1"/>
  <c r="V52" i="4"/>
  <c r="V33" i="4"/>
  <c r="D66" i="4"/>
  <c r="V66" i="4" s="1"/>
  <c r="D70" i="4"/>
  <c r="V70" i="4" s="1"/>
  <c r="Y22" i="4"/>
  <c r="G61" i="4"/>
  <c r="G62" i="4"/>
  <c r="G68" i="4"/>
  <c r="Y68" i="4" s="1"/>
  <c r="G71" i="4"/>
  <c r="Y71" i="4" s="1"/>
  <c r="Y28" i="4"/>
  <c r="Y58" i="4"/>
  <c r="Y42" i="4"/>
  <c r="G63" i="4"/>
  <c r="G64" i="4"/>
  <c r="G69" i="4"/>
  <c r="Y10" i="4"/>
  <c r="Y36" i="4"/>
  <c r="Y29" i="4"/>
  <c r="Y39" i="4"/>
  <c r="Y27" i="4"/>
  <c r="V53" i="4"/>
  <c r="Y57" i="4"/>
  <c r="Y43" i="4"/>
  <c r="Y56" i="4"/>
  <c r="V45" i="4"/>
  <c r="V59" i="4"/>
  <c r="V25" i="4"/>
  <c r="Y19" i="4"/>
  <c r="V11" i="4"/>
  <c r="V29" i="4"/>
  <c r="V37" i="4"/>
  <c r="V38" i="4"/>
  <c r="V28" i="4"/>
  <c r="V51" i="4"/>
  <c r="P63" i="4"/>
  <c r="V46" i="4"/>
  <c r="V10" i="4"/>
  <c r="Y16" i="4"/>
  <c r="Y17" i="4"/>
  <c r="Y33" i="4"/>
  <c r="Y6" i="4"/>
  <c r="Y50" i="4"/>
  <c r="P67" i="4"/>
  <c r="P70" i="4"/>
  <c r="V13" i="4"/>
  <c r="Y26" i="4"/>
  <c r="V23" i="4"/>
  <c r="P64" i="4"/>
  <c r="V32" i="4"/>
  <c r="S72" i="4"/>
  <c r="S74" i="4" s="1"/>
  <c r="V22" i="4"/>
  <c r="Y14" i="4"/>
  <c r="V44" i="4"/>
  <c r="Y40" i="4"/>
  <c r="V48" i="4"/>
  <c r="P62" i="4"/>
  <c r="P66" i="4"/>
  <c r="P68" i="4"/>
  <c r="V54" i="4"/>
  <c r="Y9" i="4"/>
  <c r="V42" i="4"/>
  <c r="V36" i="4"/>
  <c r="V39" i="4"/>
  <c r="V5" i="4"/>
  <c r="V69" i="4"/>
  <c r="T74" i="4"/>
  <c r="C74" i="4"/>
  <c r="T72" i="4"/>
  <c r="Y70" i="4" l="1"/>
  <c r="Y67" i="4"/>
  <c r="Y62" i="4"/>
  <c r="Y66" i="4"/>
  <c r="U74" i="4"/>
  <c r="M72" i="4"/>
  <c r="M74" i="4" s="1"/>
  <c r="Y69" i="4"/>
  <c r="Y61" i="4"/>
  <c r="G72" i="4"/>
  <c r="G74" i="4" s="1"/>
  <c r="D72" i="4"/>
  <c r="D74" i="4" s="1"/>
  <c r="V74" i="4" s="1"/>
  <c r="Y63" i="4"/>
  <c r="Y64" i="4"/>
  <c r="P72" i="4"/>
  <c r="P74" i="4" s="1"/>
  <c r="Y74" i="4" l="1"/>
  <c r="Y72" i="4"/>
  <c r="V72" i="4"/>
</calcChain>
</file>

<file path=xl/sharedStrings.xml><?xml version="1.0" encoding="utf-8"?>
<sst xmlns="http://schemas.openxmlformats.org/spreadsheetml/2006/main" count="183" uniqueCount="97">
  <si>
    <t>　　投 票 区</t>
  </si>
  <si>
    <t>男</t>
  </si>
  <si>
    <t>女</t>
  </si>
  <si>
    <t>計</t>
  </si>
  <si>
    <t>黒沢尻第</t>
  </si>
  <si>
    <t>小計</t>
  </si>
  <si>
    <t>合計</t>
  </si>
  <si>
    <t>期日前投票者（本庁舎）</t>
    <rPh sb="0" eb="2">
      <t>キジツ</t>
    </rPh>
    <rPh sb="2" eb="3">
      <t>ゼン</t>
    </rPh>
    <rPh sb="3" eb="5">
      <t>トウヒョウ</t>
    </rPh>
    <rPh sb="5" eb="6">
      <t>シャ</t>
    </rPh>
    <rPh sb="7" eb="8">
      <t>ホン</t>
    </rPh>
    <rPh sb="8" eb="10">
      <t>チョウシャ</t>
    </rPh>
    <phoneticPr fontId="2"/>
  </si>
  <si>
    <t>期日前投票者（パル）</t>
    <rPh sb="0" eb="2">
      <t>キジツ</t>
    </rPh>
    <rPh sb="2" eb="3">
      <t>ゼン</t>
    </rPh>
    <rPh sb="3" eb="5">
      <t>トウヒョウ</t>
    </rPh>
    <rPh sb="5" eb="6">
      <t>シャ</t>
    </rPh>
    <phoneticPr fontId="2"/>
  </si>
  <si>
    <t>不在者投票者</t>
    <rPh sb="0" eb="3">
      <t>フザイシャ</t>
    </rPh>
    <rPh sb="3" eb="6">
      <t>トウヒョウシャ</t>
    </rPh>
    <phoneticPr fontId="2"/>
  </si>
  <si>
    <t>当日投票者</t>
    <rPh sb="0" eb="2">
      <t>トウジツ</t>
    </rPh>
    <rPh sb="2" eb="5">
      <t>トウヒョウシャ</t>
    </rPh>
    <phoneticPr fontId="2"/>
  </si>
  <si>
    <t>投票者合計</t>
    <rPh sb="0" eb="3">
      <t>トウヒョウシャ</t>
    </rPh>
    <rPh sb="3" eb="5">
      <t>ゴウケイ</t>
    </rPh>
    <phoneticPr fontId="2"/>
  </si>
  <si>
    <t>飯豊第</t>
    <phoneticPr fontId="2"/>
  </si>
  <si>
    <t>二子第</t>
    <phoneticPr fontId="2"/>
  </si>
  <si>
    <t>更木第</t>
    <phoneticPr fontId="2"/>
  </si>
  <si>
    <t>黒岩第</t>
    <phoneticPr fontId="2"/>
  </si>
  <si>
    <t>口内第</t>
    <phoneticPr fontId="2"/>
  </si>
  <si>
    <t>稲瀬第</t>
    <phoneticPr fontId="2"/>
  </si>
  <si>
    <t>相去第</t>
    <phoneticPr fontId="2"/>
  </si>
  <si>
    <t>鬼柳第</t>
    <phoneticPr fontId="2"/>
  </si>
  <si>
    <t>江釣子第</t>
    <phoneticPr fontId="2"/>
  </si>
  <si>
    <t>和賀第</t>
    <phoneticPr fontId="2"/>
  </si>
  <si>
    <t>投票率</t>
    <rPh sb="0" eb="2">
      <t>トウヒョウ</t>
    </rPh>
    <rPh sb="2" eb="3">
      <t>リツ</t>
    </rPh>
    <phoneticPr fontId="2"/>
  </si>
  <si>
    <t>在外投票</t>
    <rPh sb="0" eb="2">
      <t>ザイガイ</t>
    </rPh>
    <rPh sb="2" eb="4">
      <t>トウヒョウ</t>
    </rPh>
    <phoneticPr fontId="2"/>
  </si>
  <si>
    <t>総合計</t>
    <rPh sb="0" eb="1">
      <t>ソウ</t>
    </rPh>
    <rPh sb="1" eb="3">
      <t>ゴウケイ</t>
    </rPh>
    <phoneticPr fontId="2"/>
  </si>
  <si>
    <t>-</t>
    <phoneticPr fontId="2"/>
  </si>
  <si>
    <t>期日前投票の割合</t>
    <rPh sb="0" eb="2">
      <t>キジツ</t>
    </rPh>
    <rPh sb="2" eb="3">
      <t>ゼン</t>
    </rPh>
    <rPh sb="3" eb="5">
      <t>トウヒョウ</t>
    </rPh>
    <rPh sb="6" eb="8">
      <t>ワリアイ</t>
    </rPh>
    <phoneticPr fontId="2"/>
  </si>
  <si>
    <t>黒沢尻第1</t>
    <phoneticPr fontId="2"/>
  </si>
  <si>
    <t>黒沢尻第2</t>
  </si>
  <si>
    <t>黒沢尻第3</t>
  </si>
  <si>
    <t>黒沢尻第4</t>
  </si>
  <si>
    <t>黒沢尻第5</t>
  </si>
  <si>
    <t>黒沢尻第6</t>
  </si>
  <si>
    <t>黒沢尻第7</t>
  </si>
  <si>
    <t>黒沢尻第8</t>
  </si>
  <si>
    <t>黒沢尻第9</t>
  </si>
  <si>
    <t>黒沢尻第10</t>
  </si>
  <si>
    <t>飯豊第1</t>
    <phoneticPr fontId="2"/>
  </si>
  <si>
    <t>飯豊第2</t>
    <phoneticPr fontId="2"/>
  </si>
  <si>
    <t>飯豊第3</t>
    <phoneticPr fontId="2"/>
  </si>
  <si>
    <t>飯豊第4</t>
    <phoneticPr fontId="2"/>
  </si>
  <si>
    <t>飯豊第5</t>
    <phoneticPr fontId="2"/>
  </si>
  <si>
    <t>二子第1</t>
    <phoneticPr fontId="2"/>
  </si>
  <si>
    <t>二子第2</t>
    <phoneticPr fontId="2"/>
  </si>
  <si>
    <t>二子第3</t>
    <phoneticPr fontId="2"/>
  </si>
  <si>
    <t>更木第1</t>
    <phoneticPr fontId="2"/>
  </si>
  <si>
    <t>更木第2</t>
    <phoneticPr fontId="2"/>
  </si>
  <si>
    <t>黒岩第1</t>
    <phoneticPr fontId="2"/>
  </si>
  <si>
    <t>黒岩第2</t>
    <phoneticPr fontId="2"/>
  </si>
  <si>
    <t>口内第1</t>
    <phoneticPr fontId="2"/>
  </si>
  <si>
    <t>口内第2</t>
    <phoneticPr fontId="2"/>
  </si>
  <si>
    <t>口内第3</t>
    <phoneticPr fontId="2"/>
  </si>
  <si>
    <t>口内第4</t>
    <phoneticPr fontId="2"/>
  </si>
  <si>
    <t>稲瀬第1</t>
    <phoneticPr fontId="2"/>
  </si>
  <si>
    <t>稲瀬第2</t>
    <phoneticPr fontId="2"/>
  </si>
  <si>
    <t>相去第1</t>
    <phoneticPr fontId="2"/>
  </si>
  <si>
    <t>相去第2</t>
    <phoneticPr fontId="2"/>
  </si>
  <si>
    <t>相去第3</t>
    <phoneticPr fontId="2"/>
  </si>
  <si>
    <t>相去第4</t>
    <phoneticPr fontId="2"/>
  </si>
  <si>
    <t>相去第5</t>
    <phoneticPr fontId="2"/>
  </si>
  <si>
    <t>鬼柳第1</t>
    <phoneticPr fontId="2"/>
  </si>
  <si>
    <t>鬼柳第2</t>
    <phoneticPr fontId="2"/>
  </si>
  <si>
    <t>鬼柳第3</t>
    <phoneticPr fontId="2"/>
  </si>
  <si>
    <t>江釣子第1</t>
    <phoneticPr fontId="2"/>
  </si>
  <si>
    <t>江釣子第2</t>
    <phoneticPr fontId="2"/>
  </si>
  <si>
    <t>江釣子第3</t>
    <phoneticPr fontId="2"/>
  </si>
  <si>
    <t>江釣子第4</t>
    <phoneticPr fontId="2"/>
  </si>
  <si>
    <t>江釣子第5</t>
    <phoneticPr fontId="2"/>
  </si>
  <si>
    <t>和賀第1</t>
    <phoneticPr fontId="2"/>
  </si>
  <si>
    <t>和賀第2</t>
    <phoneticPr fontId="2"/>
  </si>
  <si>
    <t>和賀第3</t>
  </si>
  <si>
    <t>和賀第4</t>
  </si>
  <si>
    <t>和賀第5</t>
  </si>
  <si>
    <t>和賀第6</t>
  </si>
  <si>
    <t>和賀第7</t>
  </si>
  <si>
    <t>和賀第8</t>
  </si>
  <si>
    <t>和賀第9</t>
  </si>
  <si>
    <t>和賀第10</t>
  </si>
  <si>
    <t>和賀第11</t>
  </si>
  <si>
    <t>和賀第12</t>
  </si>
  <si>
    <t>和賀第13</t>
  </si>
  <si>
    <t>和賀第14</t>
  </si>
  <si>
    <t>和賀第15</t>
  </si>
  <si>
    <t>投 票 区</t>
    <phoneticPr fontId="2"/>
  </si>
  <si>
    <t>黒沢尻地区計</t>
    <rPh sb="0" eb="2">
      <t>クロサワ</t>
    </rPh>
    <rPh sb="2" eb="3">
      <t>ジリ</t>
    </rPh>
    <rPh sb="3" eb="5">
      <t>チク</t>
    </rPh>
    <phoneticPr fontId="2"/>
  </si>
  <si>
    <t>飯豊地区計</t>
    <rPh sb="0" eb="2">
      <t>イイトヨ</t>
    </rPh>
    <rPh sb="2" eb="4">
      <t>チク</t>
    </rPh>
    <phoneticPr fontId="2"/>
  </si>
  <si>
    <t>二子地区計</t>
    <rPh sb="0" eb="2">
      <t>フタゴ</t>
    </rPh>
    <rPh sb="2" eb="4">
      <t>チク</t>
    </rPh>
    <phoneticPr fontId="2"/>
  </si>
  <si>
    <t>更木地区計</t>
    <rPh sb="0" eb="1">
      <t>サラ</t>
    </rPh>
    <rPh sb="1" eb="2">
      <t>キ</t>
    </rPh>
    <rPh sb="2" eb="4">
      <t>チク</t>
    </rPh>
    <phoneticPr fontId="2"/>
  </si>
  <si>
    <t>黒岩地区計</t>
    <rPh sb="0" eb="2">
      <t>クロイワ</t>
    </rPh>
    <rPh sb="2" eb="4">
      <t>チク</t>
    </rPh>
    <phoneticPr fontId="2"/>
  </si>
  <si>
    <t>口内地区計</t>
    <rPh sb="0" eb="1">
      <t>クチ</t>
    </rPh>
    <rPh sb="1" eb="2">
      <t>ナイ</t>
    </rPh>
    <rPh sb="2" eb="4">
      <t>チク</t>
    </rPh>
    <phoneticPr fontId="2"/>
  </si>
  <si>
    <t>稲瀬地区計</t>
    <rPh sb="0" eb="1">
      <t>イナ</t>
    </rPh>
    <rPh sb="1" eb="2">
      <t>セ</t>
    </rPh>
    <rPh sb="2" eb="4">
      <t>チク</t>
    </rPh>
    <phoneticPr fontId="2"/>
  </si>
  <si>
    <t>相去地区計</t>
    <rPh sb="0" eb="2">
      <t>アイサリ</t>
    </rPh>
    <rPh sb="2" eb="4">
      <t>チク</t>
    </rPh>
    <phoneticPr fontId="2"/>
  </si>
  <si>
    <t>鬼柳地区計</t>
    <rPh sb="0" eb="2">
      <t>オニヤナギ</t>
    </rPh>
    <rPh sb="2" eb="4">
      <t>チク</t>
    </rPh>
    <phoneticPr fontId="2"/>
  </si>
  <si>
    <t>江釣子地区計</t>
    <rPh sb="0" eb="3">
      <t>エヅリコ</t>
    </rPh>
    <rPh sb="3" eb="5">
      <t>チク</t>
    </rPh>
    <phoneticPr fontId="2"/>
  </si>
  <si>
    <t>和賀地区計</t>
    <rPh sb="0" eb="2">
      <t>ワガ</t>
    </rPh>
    <rPh sb="2" eb="4">
      <t>チク</t>
    </rPh>
    <phoneticPr fontId="2"/>
  </si>
  <si>
    <t>令和元年７月21日執行　第25回参議院議員通常選挙（岩手県選出）</t>
    <rPh sb="0" eb="2">
      <t>レイワ</t>
    </rPh>
    <rPh sb="2" eb="3">
      <t>ガン</t>
    </rPh>
    <rPh sb="3" eb="4">
      <t>ネン</t>
    </rPh>
    <rPh sb="5" eb="6">
      <t>ガツ</t>
    </rPh>
    <rPh sb="8" eb="9">
      <t>ニチ</t>
    </rPh>
    <rPh sb="9" eb="11">
      <t>シッコウ</t>
    </rPh>
    <rPh sb="12" eb="13">
      <t>ダイ</t>
    </rPh>
    <rPh sb="15" eb="16">
      <t>カイ</t>
    </rPh>
    <rPh sb="16" eb="25">
      <t>サンギインギインツウジョウセンキョ</t>
    </rPh>
    <rPh sb="26" eb="29">
      <t>イワテケン</t>
    </rPh>
    <rPh sb="29" eb="31">
      <t>センシュツ</t>
    </rPh>
    <phoneticPr fontId="2"/>
  </si>
  <si>
    <t>令和元年７月21日現在有権者数</t>
    <rPh sb="0" eb="2">
      <t>レイワ</t>
    </rPh>
    <rPh sb="2" eb="3">
      <t>ガン</t>
    </rPh>
    <rPh sb="11" eb="14">
      <t>ユウケンシャ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</si>
</sst>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6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8" fontId="4" fillId="0" borderId="0" applyFont="0" applyFill="0" applyBorder="0" applyAlignment="0" applyProtection="0">
      <alignment vertical="center"/>
    </xf>
  </cellStyleXfs>
  <cellXfs count="207">
    <xf numFmtId="0" fontId="0" fillId="0" borderId="0" xfId="0"/>
    <xf numFmtId="38" fontId="3" fillId="0" borderId="1" xfId="9" applyFont="1" applyFill="1" applyBorder="1" applyAlignment="1" applyProtection="1"/>
    <xf numFmtId="38" fontId="3" fillId="0" borderId="2" xfId="9" applyFont="1" applyFill="1" applyBorder="1" applyAlignment="1" applyProtection="1"/>
    <xf numFmtId="38" fontId="3" fillId="0" borderId="3" xfId="9" applyFont="1" applyFill="1" applyBorder="1" applyAlignment="1" applyProtection="1"/>
    <xf numFmtId="38" fontId="3" fillId="0" borderId="4" xfId="9" applyFont="1" applyFill="1" applyBorder="1" applyAlignment="1" applyProtection="1"/>
    <xf numFmtId="38" fontId="3" fillId="0" borderId="5" xfId="9" applyFont="1" applyFill="1" applyBorder="1" applyAlignment="1" applyProtection="1"/>
    <xf numFmtId="38" fontId="3" fillId="0" borderId="6" xfId="9" applyFont="1" applyFill="1" applyBorder="1" applyAlignment="1" applyProtection="1"/>
    <xf numFmtId="38" fontId="3" fillId="0" borderId="7" xfId="9" applyFont="1" applyFill="1" applyBorder="1" applyAlignment="1" applyProtection="1"/>
    <xf numFmtId="38" fontId="3" fillId="0" borderId="10" xfId="9" applyFont="1" applyFill="1" applyBorder="1" applyAlignment="1" applyProtection="1">
      <alignment horizontal="center" vertical="center"/>
    </xf>
    <xf numFmtId="38" fontId="3" fillId="0" borderId="12" xfId="9" applyFont="1" applyFill="1" applyBorder="1" applyAlignment="1" applyProtection="1">
      <alignment horizontal="center" vertical="center"/>
    </xf>
    <xf numFmtId="38" fontId="3" fillId="0" borderId="13" xfId="9" applyFont="1" applyFill="1" applyBorder="1" applyAlignment="1" applyProtection="1">
      <alignment horizontal="center" vertical="center"/>
    </xf>
    <xf numFmtId="38" fontId="3" fillId="0" borderId="14" xfId="9" applyFont="1" applyFill="1" applyBorder="1" applyAlignment="1" applyProtection="1">
      <alignment horizontal="center" vertical="center"/>
    </xf>
    <xf numFmtId="38" fontId="3" fillId="0" borderId="15" xfId="9" applyFont="1" applyFill="1" applyBorder="1" applyAlignment="1" applyProtection="1">
      <alignment horizontal="center" vertical="center"/>
    </xf>
    <xf numFmtId="38" fontId="3" fillId="0" borderId="16" xfId="9" applyFont="1" applyFill="1" applyBorder="1" applyAlignment="1" applyProtection="1">
      <alignment horizontal="center" vertical="center"/>
    </xf>
    <xf numFmtId="38" fontId="3" fillId="0" borderId="10" xfId="9" applyFont="1" applyFill="1" applyBorder="1" applyAlignment="1" applyProtection="1">
      <alignment vertical="center"/>
    </xf>
    <xf numFmtId="38" fontId="3" fillId="0" borderId="12" xfId="9" applyFont="1" applyFill="1" applyBorder="1" applyAlignment="1" applyProtection="1">
      <alignment vertical="center"/>
    </xf>
    <xf numFmtId="38" fontId="3" fillId="0" borderId="13" xfId="9" applyFont="1" applyFill="1" applyBorder="1" applyAlignment="1" applyProtection="1">
      <alignment vertical="center"/>
    </xf>
    <xf numFmtId="38" fontId="3" fillId="0" borderId="18" xfId="9" applyFont="1" applyFill="1" applyBorder="1" applyAlignment="1" applyProtection="1">
      <alignment vertical="center"/>
    </xf>
    <xf numFmtId="38" fontId="3" fillId="0" borderId="19" xfId="9" applyFont="1" applyFill="1" applyBorder="1" applyAlignment="1" applyProtection="1">
      <alignment vertical="center"/>
    </xf>
    <xf numFmtId="38" fontId="3" fillId="0" borderId="20" xfId="9" applyFont="1" applyFill="1" applyBorder="1" applyAlignment="1" applyProtection="1">
      <alignment vertical="center"/>
    </xf>
    <xf numFmtId="38" fontId="3" fillId="0" borderId="21" xfId="9" applyFont="1" applyFill="1" applyBorder="1" applyAlignment="1" applyProtection="1">
      <alignment horizontal="center" vertical="center"/>
    </xf>
    <xf numFmtId="38" fontId="3" fillId="0" borderId="22" xfId="9" applyFont="1" applyFill="1" applyBorder="1" applyAlignment="1" applyProtection="1">
      <alignment horizontal="center" vertical="center"/>
    </xf>
    <xf numFmtId="38" fontId="3" fillId="0" borderId="23" xfId="9" applyFont="1" applyFill="1" applyBorder="1" applyAlignment="1" applyProtection="1">
      <alignment horizontal="center" vertical="center"/>
    </xf>
    <xf numFmtId="38" fontId="3" fillId="0" borderId="11" xfId="9" applyFont="1" applyFill="1" applyBorder="1" applyAlignment="1" applyProtection="1">
      <alignment vertical="center"/>
    </xf>
    <xf numFmtId="38" fontId="3" fillId="0" borderId="25" xfId="9" applyFont="1" applyFill="1" applyBorder="1" applyAlignment="1" applyProtection="1">
      <alignment vertical="center"/>
    </xf>
    <xf numFmtId="38" fontId="3" fillId="0" borderId="0" xfId="9" applyFont="1" applyFill="1" applyAlignment="1" applyProtection="1">
      <alignment vertical="center"/>
    </xf>
    <xf numFmtId="38" fontId="3" fillId="0" borderId="24" xfId="9" applyFont="1" applyFill="1" applyBorder="1" applyAlignment="1" applyProtection="1">
      <alignment horizontal="center" vertical="center"/>
    </xf>
    <xf numFmtId="38" fontId="3" fillId="0" borderId="30" xfId="9" applyFont="1" applyFill="1" applyBorder="1" applyAlignment="1" applyProtection="1">
      <alignment horizontal="center" shrinkToFit="1"/>
    </xf>
    <xf numFmtId="38" fontId="3" fillId="0" borderId="32" xfId="9" applyFont="1" applyFill="1" applyBorder="1" applyAlignment="1" applyProtection="1"/>
    <xf numFmtId="38" fontId="3" fillId="0" borderId="33" xfId="9" applyFont="1" applyFill="1" applyBorder="1" applyAlignment="1" applyProtection="1"/>
    <xf numFmtId="38" fontId="3" fillId="0" borderId="34" xfId="9" applyFont="1" applyFill="1" applyBorder="1" applyAlignment="1" applyProtection="1">
      <alignment horizontal="center" vertical="center"/>
    </xf>
    <xf numFmtId="38" fontId="3" fillId="0" borderId="36" xfId="9" applyFont="1" applyFill="1" applyBorder="1" applyAlignment="1" applyProtection="1"/>
    <xf numFmtId="38" fontId="3" fillId="0" borderId="37" xfId="9" applyFont="1" applyFill="1" applyBorder="1" applyAlignment="1" applyProtection="1"/>
    <xf numFmtId="38" fontId="3" fillId="2" borderId="38" xfId="9" applyFont="1" applyFill="1" applyBorder="1" applyAlignment="1" applyProtection="1">
      <alignment horizontal="center" vertical="center"/>
    </xf>
    <xf numFmtId="38" fontId="3" fillId="2" borderId="40" xfId="9" applyFont="1" applyFill="1" applyBorder="1" applyAlignment="1" applyProtection="1"/>
    <xf numFmtId="38" fontId="3" fillId="2" borderId="41" xfId="9" applyFont="1" applyFill="1" applyBorder="1" applyAlignment="1" applyProtection="1"/>
    <xf numFmtId="38" fontId="3" fillId="2" borderId="42" xfId="9" applyFont="1" applyFill="1" applyBorder="1" applyAlignment="1" applyProtection="1">
      <alignment vertical="center"/>
    </xf>
    <xf numFmtId="38" fontId="3" fillId="2" borderId="14" xfId="9" applyFont="1" applyFill="1" applyBorder="1" applyAlignment="1" applyProtection="1">
      <alignment horizontal="center" vertical="center"/>
    </xf>
    <xf numFmtId="38" fontId="3" fillId="2" borderId="1" xfId="9" applyFont="1" applyFill="1" applyBorder="1" applyAlignment="1" applyProtection="1"/>
    <xf numFmtId="38" fontId="3" fillId="2" borderId="2" xfId="9" applyFont="1" applyFill="1" applyBorder="1" applyAlignment="1" applyProtection="1"/>
    <xf numFmtId="38" fontId="3" fillId="2" borderId="18" xfId="9" applyFont="1" applyFill="1" applyBorder="1" applyAlignment="1" applyProtection="1">
      <alignment vertical="center"/>
    </xf>
    <xf numFmtId="38" fontId="3" fillId="2" borderId="16" xfId="9" applyFont="1" applyFill="1" applyBorder="1" applyAlignment="1" applyProtection="1">
      <alignment horizontal="center" vertical="center"/>
    </xf>
    <xf numFmtId="38" fontId="3" fillId="2" borderId="32" xfId="9" applyFont="1" applyFill="1" applyBorder="1" applyAlignment="1" applyProtection="1"/>
    <xf numFmtId="38" fontId="3" fillId="2" borderId="33" xfId="9" applyFont="1" applyFill="1" applyBorder="1" applyAlignment="1" applyProtection="1"/>
    <xf numFmtId="38" fontId="3" fillId="2" borderId="20" xfId="9" applyFont="1" applyFill="1" applyBorder="1" applyAlignment="1" applyProtection="1">
      <alignment vertical="center"/>
    </xf>
    <xf numFmtId="38" fontId="3" fillId="2" borderId="15" xfId="9" applyFont="1" applyFill="1" applyBorder="1" applyAlignment="1" applyProtection="1">
      <alignment horizontal="center" vertical="center"/>
    </xf>
    <xf numFmtId="38" fontId="3" fillId="2" borderId="3" xfId="9" applyFont="1" applyFill="1" applyBorder="1" applyAlignment="1" applyProtection="1"/>
    <xf numFmtId="38" fontId="3" fillId="2" borderId="4" xfId="9" applyFont="1" applyFill="1" applyBorder="1" applyAlignment="1" applyProtection="1"/>
    <xf numFmtId="38" fontId="3" fillId="2" borderId="19" xfId="9" applyFont="1" applyFill="1" applyBorder="1" applyAlignment="1" applyProtection="1">
      <alignment vertical="center"/>
    </xf>
    <xf numFmtId="38" fontId="3" fillId="2" borderId="43" xfId="9" applyFont="1" applyFill="1" applyBorder="1" applyAlignment="1" applyProtection="1">
      <alignment horizontal="center" shrinkToFit="1"/>
    </xf>
    <xf numFmtId="38" fontId="3" fillId="2" borderId="44" xfId="9" applyFont="1" applyFill="1" applyBorder="1" applyAlignment="1" applyProtection="1"/>
    <xf numFmtId="38" fontId="3" fillId="2" borderId="45" xfId="9" applyFont="1" applyFill="1" applyBorder="1" applyAlignment="1" applyProtection="1"/>
    <xf numFmtId="38" fontId="3" fillId="2" borderId="46" xfId="9" applyFont="1" applyFill="1" applyBorder="1" applyAlignment="1" applyProtection="1"/>
    <xf numFmtId="38" fontId="3" fillId="2" borderId="47" xfId="9" applyFont="1" applyFill="1" applyBorder="1" applyAlignment="1" applyProtection="1"/>
    <xf numFmtId="38" fontId="3" fillId="2" borderId="30" xfId="9" applyFont="1" applyFill="1" applyBorder="1" applyAlignment="1" applyProtection="1">
      <alignment horizontal="center" shrinkToFit="1"/>
    </xf>
    <xf numFmtId="38" fontId="3" fillId="2" borderId="5" xfId="9" applyFont="1" applyFill="1" applyBorder="1" applyAlignment="1" applyProtection="1"/>
    <xf numFmtId="38" fontId="3" fillId="2" borderId="6" xfId="9" applyFont="1" applyFill="1" applyBorder="1" applyAlignment="1" applyProtection="1"/>
    <xf numFmtId="38" fontId="3" fillId="2" borderId="7" xfId="9" applyFont="1" applyFill="1" applyBorder="1" applyAlignment="1" applyProtection="1"/>
    <xf numFmtId="38" fontId="3" fillId="2" borderId="49" xfId="9" applyFont="1" applyFill="1" applyBorder="1" applyAlignment="1" applyProtection="1">
      <alignment horizontal="center" vertical="center" shrinkToFit="1"/>
    </xf>
    <xf numFmtId="38" fontId="3" fillId="2" borderId="10" xfId="9" applyFont="1" applyFill="1" applyBorder="1" applyAlignment="1" applyProtection="1">
      <alignment vertical="center"/>
    </xf>
    <xf numFmtId="38" fontId="3" fillId="2" borderId="12" xfId="9" applyFont="1" applyFill="1" applyBorder="1" applyAlignment="1" applyProtection="1">
      <alignment vertical="center"/>
    </xf>
    <xf numFmtId="38" fontId="3" fillId="2" borderId="13" xfId="9" applyFont="1" applyFill="1" applyBorder="1" applyAlignment="1" applyProtection="1">
      <alignment vertical="center"/>
    </xf>
    <xf numFmtId="38" fontId="3" fillId="2" borderId="51" xfId="9" applyFont="1" applyFill="1" applyBorder="1" applyAlignment="1" applyProtection="1">
      <alignment vertical="center"/>
    </xf>
    <xf numFmtId="38" fontId="3" fillId="2" borderId="52" xfId="9" applyFont="1" applyFill="1" applyBorder="1" applyAlignment="1" applyProtection="1">
      <alignment horizontal="right" vertical="center"/>
    </xf>
    <xf numFmtId="38" fontId="3" fillId="2" borderId="51" xfId="9" applyFont="1" applyFill="1" applyBorder="1" applyAlignment="1" applyProtection="1">
      <alignment horizontal="right" vertical="center"/>
    </xf>
    <xf numFmtId="38" fontId="3" fillId="2" borderId="25" xfId="9" applyFont="1" applyFill="1" applyBorder="1" applyAlignment="1" applyProtection="1">
      <alignment vertical="center"/>
      <protection locked="0"/>
    </xf>
    <xf numFmtId="38" fontId="3" fillId="2" borderId="51" xfId="9" applyFont="1" applyFill="1" applyBorder="1" applyAlignment="1" applyProtection="1">
      <alignment vertical="center"/>
      <protection locked="0"/>
    </xf>
    <xf numFmtId="38" fontId="3" fillId="2" borderId="0" xfId="9" applyFont="1" applyFill="1" applyBorder="1" applyAlignment="1" applyProtection="1">
      <alignment horizontal="center" vertical="center"/>
    </xf>
    <xf numFmtId="38" fontId="3" fillId="0" borderId="50" xfId="9" applyFont="1" applyFill="1" applyBorder="1" applyAlignment="1" applyProtection="1">
      <alignment horizontal="left" vertical="center"/>
    </xf>
    <xf numFmtId="38" fontId="3" fillId="2" borderId="61" xfId="9" applyFont="1" applyFill="1" applyBorder="1" applyAlignment="1" applyProtection="1">
      <alignment horizontal="center" vertical="center"/>
    </xf>
    <xf numFmtId="38" fontId="3" fillId="0" borderId="62" xfId="9" applyFont="1" applyFill="1" applyBorder="1" applyAlignment="1" applyProtection="1">
      <alignment horizontal="center" vertical="center"/>
    </xf>
    <xf numFmtId="38" fontId="3" fillId="2" borderId="62" xfId="9" applyFont="1" applyFill="1" applyBorder="1" applyAlignment="1" applyProtection="1">
      <alignment horizontal="center" vertical="center"/>
    </xf>
    <xf numFmtId="38" fontId="3" fillId="0" borderId="63" xfId="9" applyFont="1" applyFill="1" applyBorder="1" applyAlignment="1" applyProtection="1">
      <alignment horizontal="center" vertical="center"/>
    </xf>
    <xf numFmtId="38" fontId="3" fillId="2" borderId="64" xfId="9" applyFont="1" applyFill="1" applyBorder="1" applyAlignment="1" applyProtection="1">
      <alignment horizontal="center" vertical="center"/>
    </xf>
    <xf numFmtId="38" fontId="3" fillId="2" borderId="63" xfId="9" applyFont="1" applyFill="1" applyBorder="1" applyAlignment="1" applyProtection="1">
      <alignment horizontal="center" vertical="center"/>
    </xf>
    <xf numFmtId="38" fontId="3" fillId="0" borderId="64" xfId="9" applyFont="1" applyFill="1" applyBorder="1" applyAlignment="1" applyProtection="1">
      <alignment horizontal="center" vertical="center"/>
    </xf>
    <xf numFmtId="38" fontId="3" fillId="0" borderId="67" xfId="9" applyFont="1" applyFill="1" applyBorder="1" applyAlignment="1" applyProtection="1">
      <alignment horizontal="center" vertical="center"/>
    </xf>
    <xf numFmtId="38" fontId="3" fillId="2" borderId="73" xfId="9" applyFont="1" applyFill="1" applyBorder="1" applyAlignment="1" applyProtection="1">
      <alignment horizontal="right" vertical="center"/>
    </xf>
    <xf numFmtId="38" fontId="3" fillId="0" borderId="0" xfId="9" applyFont="1" applyFill="1" applyAlignment="1" applyProtection="1"/>
    <xf numFmtId="38" fontId="3" fillId="0" borderId="17" xfId="9" applyFont="1" applyFill="1" applyBorder="1" applyAlignment="1" applyProtection="1">
      <alignment vertical="center"/>
    </xf>
    <xf numFmtId="38" fontId="3" fillId="2" borderId="39" xfId="9" applyFont="1" applyFill="1" applyBorder="1" applyProtection="1">
      <alignment vertical="center"/>
    </xf>
    <xf numFmtId="38" fontId="3" fillId="2" borderId="40" xfId="9" applyFont="1" applyFill="1" applyBorder="1" applyProtection="1">
      <alignment vertical="center"/>
    </xf>
    <xf numFmtId="40" fontId="3" fillId="2" borderId="39" xfId="9" applyNumberFormat="1" applyFont="1" applyFill="1" applyBorder="1" applyProtection="1">
      <alignment vertical="center"/>
    </xf>
    <xf numFmtId="40" fontId="3" fillId="2" borderId="40" xfId="9" applyNumberFormat="1" applyFont="1" applyFill="1" applyBorder="1" applyProtection="1">
      <alignment vertical="center"/>
    </xf>
    <xf numFmtId="40" fontId="3" fillId="2" borderId="41" xfId="9" applyNumberFormat="1" applyFont="1" applyFill="1" applyBorder="1" applyProtection="1">
      <alignment vertical="center"/>
    </xf>
    <xf numFmtId="40" fontId="3" fillId="2" borderId="68" xfId="9" applyNumberFormat="1" applyFont="1" applyFill="1" applyBorder="1" applyProtection="1">
      <alignment vertical="center"/>
    </xf>
    <xf numFmtId="38" fontId="3" fillId="2" borderId="0" xfId="9" applyFont="1" applyFill="1" applyAlignment="1" applyProtection="1"/>
    <xf numFmtId="38" fontId="3" fillId="0" borderId="8" xfId="9" applyFont="1" applyFill="1" applyBorder="1" applyProtection="1">
      <alignment vertical="center"/>
    </xf>
    <xf numFmtId="38" fontId="3" fillId="0" borderId="1" xfId="9" applyFont="1" applyFill="1" applyBorder="1" applyProtection="1">
      <alignment vertical="center"/>
    </xf>
    <xf numFmtId="40" fontId="3" fillId="0" borderId="8" xfId="9" applyNumberFormat="1" applyFont="1" applyFill="1" applyBorder="1" applyProtection="1">
      <alignment vertical="center"/>
    </xf>
    <xf numFmtId="40" fontId="3" fillId="0" borderId="1" xfId="9" applyNumberFormat="1" applyFont="1" applyFill="1" applyBorder="1" applyProtection="1">
      <alignment vertical="center"/>
    </xf>
    <xf numFmtId="40" fontId="3" fillId="0" borderId="2" xfId="9" applyNumberFormat="1" applyFont="1" applyFill="1" applyBorder="1" applyProtection="1">
      <alignment vertical="center"/>
    </xf>
    <xf numFmtId="40" fontId="3" fillId="0" borderId="69" xfId="9" applyNumberFormat="1" applyFont="1" applyFill="1" applyBorder="1" applyProtection="1">
      <alignment vertical="center"/>
    </xf>
    <xf numFmtId="38" fontId="3" fillId="2" borderId="8" xfId="9" applyFont="1" applyFill="1" applyBorder="1" applyProtection="1">
      <alignment vertical="center"/>
    </xf>
    <xf numFmtId="38" fontId="3" fillId="2" borderId="1" xfId="9" applyFont="1" applyFill="1" applyBorder="1" applyProtection="1">
      <alignment vertical="center"/>
    </xf>
    <xf numFmtId="40" fontId="3" fillId="2" borderId="8" xfId="9" applyNumberFormat="1" applyFont="1" applyFill="1" applyBorder="1" applyProtection="1">
      <alignment vertical="center"/>
    </xf>
    <xf numFmtId="40" fontId="3" fillId="2" borderId="1" xfId="9" applyNumberFormat="1" applyFont="1" applyFill="1" applyBorder="1" applyProtection="1">
      <alignment vertical="center"/>
    </xf>
    <xf numFmtId="40" fontId="3" fillId="2" borderId="2" xfId="9" applyNumberFormat="1" applyFont="1" applyFill="1" applyBorder="1" applyProtection="1">
      <alignment vertical="center"/>
    </xf>
    <xf numFmtId="40" fontId="3" fillId="2" borderId="69" xfId="9" applyNumberFormat="1" applyFont="1" applyFill="1" applyBorder="1" applyProtection="1">
      <alignment vertical="center"/>
    </xf>
    <xf numFmtId="38" fontId="3" fillId="0" borderId="9" xfId="9" applyFont="1" applyFill="1" applyBorder="1" applyProtection="1">
      <alignment vertical="center"/>
    </xf>
    <xf numFmtId="38" fontId="3" fillId="0" borderId="3" xfId="9" applyFont="1" applyFill="1" applyBorder="1" applyProtection="1">
      <alignment vertical="center"/>
    </xf>
    <xf numFmtId="40" fontId="3" fillId="0" borderId="9" xfId="9" applyNumberFormat="1" applyFont="1" applyFill="1" applyBorder="1" applyProtection="1">
      <alignment vertical="center"/>
    </xf>
    <xf numFmtId="40" fontId="3" fillId="0" borderId="3" xfId="9" applyNumberFormat="1" applyFont="1" applyFill="1" applyBorder="1" applyProtection="1">
      <alignment vertical="center"/>
    </xf>
    <xf numFmtId="40" fontId="3" fillId="0" borderId="4" xfId="9" applyNumberFormat="1" applyFont="1" applyFill="1" applyBorder="1" applyProtection="1">
      <alignment vertical="center"/>
    </xf>
    <xf numFmtId="40" fontId="3" fillId="0" borderId="70" xfId="9" applyNumberFormat="1" applyFont="1" applyFill="1" applyBorder="1" applyProtection="1">
      <alignment vertical="center"/>
    </xf>
    <xf numFmtId="38" fontId="3" fillId="2" borderId="31" xfId="9" applyFont="1" applyFill="1" applyBorder="1" applyProtection="1">
      <alignment vertical="center"/>
    </xf>
    <xf numFmtId="38" fontId="3" fillId="2" borderId="32" xfId="9" applyFont="1" applyFill="1" applyBorder="1" applyProtection="1">
      <alignment vertical="center"/>
    </xf>
    <xf numFmtId="40" fontId="3" fillId="2" borderId="31" xfId="9" applyNumberFormat="1" applyFont="1" applyFill="1" applyBorder="1" applyProtection="1">
      <alignment vertical="center"/>
    </xf>
    <xf numFmtId="40" fontId="3" fillId="2" borderId="32" xfId="9" applyNumberFormat="1" applyFont="1" applyFill="1" applyBorder="1" applyProtection="1">
      <alignment vertical="center"/>
    </xf>
    <xf numFmtId="40" fontId="3" fillId="2" borderId="33" xfId="9" applyNumberFormat="1" applyFont="1" applyFill="1" applyBorder="1" applyProtection="1">
      <alignment vertical="center"/>
    </xf>
    <xf numFmtId="40" fontId="3" fillId="2" borderId="71" xfId="9" applyNumberFormat="1" applyFont="1" applyFill="1" applyBorder="1" applyProtection="1">
      <alignment vertical="center"/>
    </xf>
    <xf numFmtId="38" fontId="3" fillId="2" borderId="9" xfId="9" applyFont="1" applyFill="1" applyBorder="1" applyProtection="1">
      <alignment vertical="center"/>
    </xf>
    <xf numFmtId="38" fontId="3" fillId="2" borderId="3" xfId="9" applyFont="1" applyFill="1" applyBorder="1" applyProtection="1">
      <alignment vertical="center"/>
    </xf>
    <xf numFmtId="40" fontId="3" fillId="2" borderId="9" xfId="9" applyNumberFormat="1" applyFont="1" applyFill="1" applyBorder="1" applyProtection="1">
      <alignment vertical="center"/>
    </xf>
    <xf numFmtId="40" fontId="3" fillId="2" borderId="3" xfId="9" applyNumberFormat="1" applyFont="1" applyFill="1" applyBorder="1" applyProtection="1">
      <alignment vertical="center"/>
    </xf>
    <xf numFmtId="40" fontId="3" fillId="2" borderId="4" xfId="9" applyNumberFormat="1" applyFont="1" applyFill="1" applyBorder="1" applyProtection="1">
      <alignment vertical="center"/>
    </xf>
    <xf numFmtId="40" fontId="3" fillId="2" borderId="70" xfId="9" applyNumberFormat="1" applyFont="1" applyFill="1" applyBorder="1" applyProtection="1">
      <alignment vertical="center"/>
    </xf>
    <xf numFmtId="38" fontId="3" fillId="0" borderId="31" xfId="9" applyFont="1" applyFill="1" applyBorder="1" applyProtection="1">
      <alignment vertical="center"/>
    </xf>
    <xf numFmtId="38" fontId="3" fillId="0" borderId="32" xfId="9" applyFont="1" applyFill="1" applyBorder="1" applyProtection="1">
      <alignment vertical="center"/>
    </xf>
    <xf numFmtId="40" fontId="3" fillId="0" borderId="31" xfId="9" applyNumberFormat="1" applyFont="1" applyFill="1" applyBorder="1" applyProtection="1">
      <alignment vertical="center"/>
    </xf>
    <xf numFmtId="40" fontId="3" fillId="0" borderId="32" xfId="9" applyNumberFormat="1" applyFont="1" applyFill="1" applyBorder="1" applyProtection="1">
      <alignment vertical="center"/>
    </xf>
    <xf numFmtId="40" fontId="3" fillId="0" borderId="33" xfId="9" applyNumberFormat="1" applyFont="1" applyFill="1" applyBorder="1" applyProtection="1">
      <alignment vertical="center"/>
    </xf>
    <xf numFmtId="40" fontId="3" fillId="0" borderId="71" xfId="9" applyNumberFormat="1" applyFont="1" applyFill="1" applyBorder="1" applyProtection="1">
      <alignment vertical="center"/>
    </xf>
    <xf numFmtId="38" fontId="3" fillId="0" borderId="35" xfId="9" applyFont="1" applyFill="1" applyBorder="1" applyProtection="1">
      <alignment vertical="center"/>
    </xf>
    <xf numFmtId="38" fontId="3" fillId="0" borderId="36" xfId="9" applyFont="1" applyFill="1" applyBorder="1" applyProtection="1">
      <alignment vertical="center"/>
    </xf>
    <xf numFmtId="40" fontId="3" fillId="0" borderId="35" xfId="9" applyNumberFormat="1" applyFont="1" applyFill="1" applyBorder="1" applyProtection="1">
      <alignment vertical="center"/>
    </xf>
    <xf numFmtId="40" fontId="3" fillId="0" borderId="36" xfId="9" applyNumberFormat="1" applyFont="1" applyFill="1" applyBorder="1" applyProtection="1">
      <alignment vertical="center"/>
    </xf>
    <xf numFmtId="40" fontId="3" fillId="0" borderId="37" xfId="9" applyNumberFormat="1" applyFont="1" applyFill="1" applyBorder="1" applyProtection="1">
      <alignment vertical="center"/>
    </xf>
    <xf numFmtId="40" fontId="3" fillId="0" borderId="72" xfId="9" applyNumberFormat="1" applyFont="1" applyFill="1" applyBorder="1" applyProtection="1">
      <alignment vertical="center"/>
    </xf>
    <xf numFmtId="40" fontId="3" fillId="2" borderId="44" xfId="9" applyNumberFormat="1" applyFont="1" applyFill="1" applyBorder="1" applyProtection="1">
      <alignment vertical="center"/>
    </xf>
    <xf numFmtId="40" fontId="3" fillId="2" borderId="45" xfId="9" applyNumberFormat="1" applyFont="1" applyFill="1" applyBorder="1" applyProtection="1">
      <alignment vertical="center"/>
    </xf>
    <xf numFmtId="40" fontId="3" fillId="2" borderId="47" xfId="9" applyNumberFormat="1" applyFont="1" applyFill="1" applyBorder="1" applyProtection="1">
      <alignment vertical="center"/>
    </xf>
    <xf numFmtId="40" fontId="3" fillId="2" borderId="48" xfId="9" applyNumberFormat="1" applyFont="1" applyFill="1" applyBorder="1" applyProtection="1">
      <alignment vertical="center"/>
    </xf>
    <xf numFmtId="40" fontId="3" fillId="0" borderId="5" xfId="9" applyNumberFormat="1" applyFont="1" applyFill="1" applyBorder="1" applyProtection="1">
      <alignment vertical="center"/>
    </xf>
    <xf numFmtId="40" fontId="3" fillId="0" borderId="6" xfId="9" applyNumberFormat="1" applyFont="1" applyFill="1" applyBorder="1" applyProtection="1">
      <alignment vertical="center"/>
    </xf>
    <xf numFmtId="40" fontId="3" fillId="0" borderId="7" xfId="9" applyNumberFormat="1" applyFont="1" applyFill="1" applyBorder="1" applyProtection="1">
      <alignment vertical="center"/>
    </xf>
    <xf numFmtId="40" fontId="3" fillId="0" borderId="59" xfId="9" applyNumberFormat="1" applyFont="1" applyFill="1" applyBorder="1" applyProtection="1">
      <alignment vertical="center"/>
    </xf>
    <xf numFmtId="40" fontId="3" fillId="2" borderId="5" xfId="9" applyNumberFormat="1" applyFont="1" applyFill="1" applyBorder="1" applyProtection="1">
      <alignment vertical="center"/>
    </xf>
    <xf numFmtId="40" fontId="3" fillId="2" borderId="6" xfId="9" applyNumberFormat="1" applyFont="1" applyFill="1" applyBorder="1" applyProtection="1">
      <alignment vertical="center"/>
    </xf>
    <xf numFmtId="40" fontId="3" fillId="2" borderId="7" xfId="9" applyNumberFormat="1" applyFont="1" applyFill="1" applyBorder="1" applyProtection="1">
      <alignment vertical="center"/>
    </xf>
    <xf numFmtId="40" fontId="3" fillId="2" borderId="59" xfId="9" applyNumberFormat="1" applyFont="1" applyFill="1" applyBorder="1" applyProtection="1">
      <alignment vertical="center"/>
    </xf>
    <xf numFmtId="40" fontId="3" fillId="2" borderId="10" xfId="9" applyNumberFormat="1" applyFont="1" applyFill="1" applyBorder="1" applyAlignment="1" applyProtection="1">
      <alignment vertical="center"/>
    </xf>
    <xf numFmtId="40" fontId="3" fillId="2" borderId="12" xfId="9" applyNumberFormat="1" applyFont="1" applyFill="1" applyBorder="1" applyAlignment="1" applyProtection="1">
      <alignment vertical="center"/>
    </xf>
    <xf numFmtId="40" fontId="3" fillId="2" borderId="13" xfId="9" applyNumberFormat="1" applyFont="1" applyFill="1" applyBorder="1" applyAlignment="1" applyProtection="1">
      <alignment vertical="center"/>
    </xf>
    <xf numFmtId="40" fontId="3" fillId="2" borderId="10" xfId="9" applyNumberFormat="1" applyFont="1" applyFill="1" applyBorder="1" applyProtection="1">
      <alignment vertical="center"/>
    </xf>
    <xf numFmtId="40" fontId="3" fillId="2" borderId="12" xfId="9" applyNumberFormat="1" applyFont="1" applyFill="1" applyBorder="1" applyProtection="1">
      <alignment vertical="center"/>
    </xf>
    <xf numFmtId="40" fontId="3" fillId="2" borderId="67" xfId="9" applyNumberFormat="1" applyFont="1" applyFill="1" applyBorder="1" applyProtection="1">
      <alignment vertical="center"/>
    </xf>
    <xf numFmtId="38" fontId="3" fillId="2" borderId="0" xfId="9" applyFont="1" applyFill="1" applyAlignment="1" applyProtection="1">
      <alignment vertical="center"/>
    </xf>
    <xf numFmtId="40" fontId="3" fillId="0" borderId="10" xfId="9" applyNumberFormat="1" applyFont="1" applyFill="1" applyBorder="1" applyAlignment="1" applyProtection="1">
      <alignment vertical="center"/>
    </xf>
    <xf numFmtId="40" fontId="3" fillId="0" borderId="12" xfId="9" applyNumberFormat="1" applyFont="1" applyFill="1" applyBorder="1" applyAlignment="1" applyProtection="1">
      <alignment vertical="center"/>
    </xf>
    <xf numFmtId="40" fontId="3" fillId="0" borderId="13" xfId="9" applyNumberFormat="1" applyFont="1" applyFill="1" applyBorder="1" applyAlignment="1" applyProtection="1">
      <alignment vertical="center"/>
    </xf>
    <xf numFmtId="40" fontId="3" fillId="0" borderId="10" xfId="9" applyNumberFormat="1" applyFont="1" applyFill="1" applyBorder="1" applyProtection="1">
      <alignment vertical="center"/>
    </xf>
    <xf numFmtId="40" fontId="3" fillId="0" borderId="12" xfId="9" applyNumberFormat="1" applyFont="1" applyFill="1" applyBorder="1" applyProtection="1">
      <alignment vertical="center"/>
    </xf>
    <xf numFmtId="40" fontId="3" fillId="0" borderId="67" xfId="9" applyNumberFormat="1" applyFont="1" applyFill="1" applyBorder="1" applyProtection="1">
      <alignment vertical="center"/>
    </xf>
    <xf numFmtId="38" fontId="3" fillId="2" borderId="25" xfId="9" applyFont="1" applyFill="1" applyBorder="1" applyAlignment="1" applyProtection="1">
      <alignment horizontal="right" vertical="center"/>
    </xf>
    <xf numFmtId="38" fontId="3" fillId="2" borderId="29" xfId="9" applyFont="1" applyFill="1" applyBorder="1" applyAlignment="1" applyProtection="1">
      <alignment horizontal="right" vertical="center"/>
    </xf>
    <xf numFmtId="38" fontId="3" fillId="2" borderId="53" xfId="9" applyFont="1" applyFill="1" applyBorder="1" applyProtection="1">
      <alignment vertical="center"/>
    </xf>
    <xf numFmtId="38" fontId="3" fillId="2" borderId="26" xfId="9" applyFont="1" applyFill="1" applyBorder="1" applyProtection="1">
      <alignment vertical="center"/>
    </xf>
    <xf numFmtId="40" fontId="3" fillId="2" borderId="53" xfId="9" applyNumberFormat="1" applyFont="1" applyFill="1" applyBorder="1" applyAlignment="1" applyProtection="1">
      <alignment vertical="center"/>
    </xf>
    <xf numFmtId="40" fontId="3" fillId="2" borderId="51" xfId="9" applyNumberFormat="1" applyFont="1" applyFill="1" applyBorder="1" applyAlignment="1" applyProtection="1">
      <alignment vertical="center"/>
    </xf>
    <xf numFmtId="40" fontId="3" fillId="2" borderId="52" xfId="9" applyNumberFormat="1" applyFont="1" applyFill="1" applyBorder="1" applyAlignment="1" applyProtection="1">
      <alignment vertical="center"/>
    </xf>
    <xf numFmtId="38" fontId="3" fillId="0" borderId="26" xfId="9" applyFont="1" applyFill="1" applyBorder="1" applyAlignment="1" applyProtection="1">
      <alignment vertical="center"/>
    </xf>
    <xf numFmtId="38" fontId="3" fillId="0" borderId="27" xfId="9" applyFont="1" applyFill="1" applyBorder="1" applyAlignment="1" applyProtection="1">
      <alignment vertical="center"/>
    </xf>
    <xf numFmtId="38" fontId="3" fillId="0" borderId="29" xfId="9" applyFont="1" applyFill="1" applyBorder="1" applyAlignment="1" applyProtection="1">
      <alignment vertical="center"/>
    </xf>
    <xf numFmtId="38" fontId="3" fillId="0" borderId="28" xfId="9" applyFont="1" applyFill="1" applyBorder="1" applyAlignment="1" applyProtection="1">
      <alignment vertical="center"/>
    </xf>
    <xf numFmtId="40" fontId="3" fillId="0" borderId="67" xfId="9" applyNumberFormat="1" applyFont="1" applyFill="1" applyBorder="1" applyAlignment="1" applyProtection="1">
      <alignment vertical="center"/>
    </xf>
    <xf numFmtId="38" fontId="3" fillId="2" borderId="39" xfId="9" applyFont="1" applyFill="1" applyBorder="1" applyProtection="1">
      <alignment vertical="center"/>
      <protection locked="0"/>
    </xf>
    <xf numFmtId="38" fontId="3" fillId="2" borderId="40" xfId="9" applyFont="1" applyFill="1" applyBorder="1" applyProtection="1">
      <alignment vertical="center"/>
      <protection locked="0"/>
    </xf>
    <xf numFmtId="38" fontId="3" fillId="0" borderId="8" xfId="9" applyFont="1" applyFill="1" applyBorder="1" applyProtection="1">
      <alignment vertical="center"/>
      <protection locked="0"/>
    </xf>
    <xf numFmtId="38" fontId="3" fillId="0" borderId="1" xfId="9" applyFont="1" applyFill="1" applyBorder="1" applyProtection="1">
      <alignment vertical="center"/>
      <protection locked="0"/>
    </xf>
    <xf numFmtId="38" fontId="3" fillId="2" borderId="8" xfId="9" applyFont="1" applyFill="1" applyBorder="1" applyProtection="1">
      <alignment vertical="center"/>
      <protection locked="0"/>
    </xf>
    <xf numFmtId="38" fontId="3" fillId="2" borderId="1" xfId="9" applyFont="1" applyFill="1" applyBorder="1" applyProtection="1">
      <alignment vertical="center"/>
      <protection locked="0"/>
    </xf>
    <xf numFmtId="38" fontId="3" fillId="0" borderId="9" xfId="9" applyFont="1" applyFill="1" applyBorder="1" applyProtection="1">
      <alignment vertical="center"/>
      <protection locked="0"/>
    </xf>
    <xf numFmtId="38" fontId="3" fillId="0" borderId="3" xfId="9" applyFont="1" applyFill="1" applyBorder="1" applyProtection="1">
      <alignment vertical="center"/>
      <protection locked="0"/>
    </xf>
    <xf numFmtId="38" fontId="3" fillId="2" borderId="31" xfId="9" applyFont="1" applyFill="1" applyBorder="1" applyAlignment="1" applyProtection="1">
      <protection locked="0"/>
    </xf>
    <xf numFmtId="38" fontId="3" fillId="2" borderId="32" xfId="9" applyFont="1" applyFill="1" applyBorder="1" applyAlignment="1" applyProtection="1">
      <protection locked="0"/>
    </xf>
    <xf numFmtId="38" fontId="3" fillId="0" borderId="8" xfId="9" applyFont="1" applyFill="1" applyBorder="1" applyAlignment="1" applyProtection="1">
      <protection locked="0"/>
    </xf>
    <xf numFmtId="38" fontId="3" fillId="0" borderId="1" xfId="9" applyFont="1" applyFill="1" applyBorder="1" applyAlignment="1" applyProtection="1">
      <protection locked="0"/>
    </xf>
    <xf numFmtId="38" fontId="3" fillId="2" borderId="8" xfId="9" applyFont="1" applyFill="1" applyBorder="1" applyAlignment="1" applyProtection="1">
      <protection locked="0"/>
    </xf>
    <xf numFmtId="38" fontId="3" fillId="2" borderId="1" xfId="9" applyFont="1" applyFill="1" applyBorder="1" applyAlignment="1" applyProtection="1">
      <protection locked="0"/>
    </xf>
    <xf numFmtId="38" fontId="3" fillId="2" borderId="9" xfId="9" applyFont="1" applyFill="1" applyBorder="1" applyAlignment="1" applyProtection="1">
      <protection locked="0"/>
    </xf>
    <xf numFmtId="38" fontId="3" fillId="2" borderId="3" xfId="9" applyFont="1" applyFill="1" applyBorder="1" applyAlignment="1" applyProtection="1">
      <protection locked="0"/>
    </xf>
    <xf numFmtId="38" fontId="3" fillId="0" borderId="31" xfId="9" applyFont="1" applyFill="1" applyBorder="1" applyAlignment="1" applyProtection="1">
      <protection locked="0"/>
    </xf>
    <xf numFmtId="38" fontId="3" fillId="0" borderId="32" xfId="9" applyFont="1" applyFill="1" applyBorder="1" applyAlignment="1" applyProtection="1">
      <protection locked="0"/>
    </xf>
    <xf numFmtId="38" fontId="3" fillId="0" borderId="9" xfId="9" applyFont="1" applyFill="1" applyBorder="1" applyAlignment="1" applyProtection="1">
      <protection locked="0"/>
    </xf>
    <xf numFmtId="38" fontId="3" fillId="0" borderId="3" xfId="9" applyFont="1" applyFill="1" applyBorder="1" applyAlignment="1" applyProtection="1">
      <protection locked="0"/>
    </xf>
    <xf numFmtId="38" fontId="3" fillId="0" borderId="35" xfId="9" applyFont="1" applyFill="1" applyBorder="1" applyAlignment="1" applyProtection="1">
      <protection locked="0"/>
    </xf>
    <xf numFmtId="38" fontId="3" fillId="0" borderId="36" xfId="9" applyFont="1" applyFill="1" applyBorder="1" applyAlignment="1" applyProtection="1">
      <protection locked="0"/>
    </xf>
    <xf numFmtId="38" fontId="3" fillId="0" borderId="0" xfId="9" applyFont="1" applyFill="1" applyAlignment="1" applyProtection="1">
      <alignment vertical="center"/>
      <protection locked="0"/>
    </xf>
    <xf numFmtId="38" fontId="3" fillId="2" borderId="50" xfId="9" applyFont="1" applyFill="1" applyBorder="1" applyAlignment="1" applyProtection="1">
      <alignment vertical="center"/>
      <protection locked="0"/>
    </xf>
    <xf numFmtId="38" fontId="3" fillId="0" borderId="74" xfId="9" applyFont="1" applyFill="1" applyBorder="1" applyAlignment="1" applyProtection="1">
      <alignment horizontal="center" vertical="center"/>
    </xf>
    <xf numFmtId="38" fontId="3" fillId="2" borderId="74" xfId="9" applyFont="1" applyFill="1" applyBorder="1" applyAlignment="1" applyProtection="1">
      <alignment horizontal="center" vertical="center"/>
    </xf>
    <xf numFmtId="38" fontId="3" fillId="0" borderId="75" xfId="9" applyFont="1" applyFill="1" applyBorder="1" applyAlignment="1" applyProtection="1">
      <alignment horizontal="center" vertical="center"/>
    </xf>
    <xf numFmtId="38" fontId="3" fillId="0" borderId="54" xfId="9" applyFont="1" applyFill="1" applyBorder="1" applyAlignment="1" applyProtection="1">
      <alignment horizontal="center" vertical="center" shrinkToFit="1"/>
    </xf>
    <xf numFmtId="38" fontId="3" fillId="0" borderId="66" xfId="9" applyFont="1" applyFill="1" applyBorder="1" applyAlignment="1" applyProtection="1">
      <alignment horizontal="center" vertical="center" shrinkToFit="1"/>
    </xf>
    <xf numFmtId="38" fontId="3" fillId="0" borderId="43" xfId="9" applyFont="1" applyFill="1" applyBorder="1" applyAlignment="1" applyProtection="1">
      <alignment horizontal="center" vertical="center" shrinkToFit="1"/>
      <protection locked="0"/>
    </xf>
    <xf numFmtId="38" fontId="3" fillId="0" borderId="55" xfId="9" applyFont="1" applyFill="1" applyBorder="1" applyAlignment="1" applyProtection="1">
      <alignment horizontal="center" vertical="center" shrinkToFit="1"/>
      <protection locked="0"/>
    </xf>
    <xf numFmtId="38" fontId="3" fillId="0" borderId="56" xfId="9" applyFont="1" applyFill="1" applyBorder="1" applyAlignment="1" applyProtection="1">
      <alignment horizontal="center" vertical="center" shrinkToFit="1"/>
      <protection locked="0"/>
    </xf>
    <xf numFmtId="38" fontId="3" fillId="0" borderId="56" xfId="9" applyFont="1" applyFill="1" applyBorder="1" applyAlignment="1" applyProtection="1">
      <alignment horizontal="center" vertical="center" shrinkToFit="1"/>
    </xf>
    <xf numFmtId="38" fontId="3" fillId="2" borderId="60" xfId="9" applyFont="1" applyFill="1" applyBorder="1" applyAlignment="1" applyProtection="1">
      <alignment horizontal="center"/>
    </xf>
    <xf numFmtId="38" fontId="3" fillId="2" borderId="57" xfId="9" applyFont="1" applyFill="1" applyBorder="1" applyAlignment="1" applyProtection="1">
      <alignment horizontal="center"/>
    </xf>
    <xf numFmtId="38" fontId="3" fillId="0" borderId="60" xfId="9" applyFont="1" applyFill="1" applyBorder="1" applyAlignment="1" applyProtection="1">
      <alignment horizontal="center"/>
    </xf>
    <xf numFmtId="38" fontId="3" fillId="0" borderId="57" xfId="9" applyFont="1" applyFill="1" applyBorder="1" applyAlignment="1" applyProtection="1">
      <alignment horizontal="center"/>
    </xf>
    <xf numFmtId="38" fontId="3" fillId="2" borderId="65" xfId="9" applyFont="1" applyFill="1" applyBorder="1" applyAlignment="1" applyProtection="1">
      <alignment horizontal="center" vertical="center"/>
    </xf>
    <xf numFmtId="38" fontId="3" fillId="2" borderId="58" xfId="9" applyFont="1" applyFill="1" applyBorder="1" applyAlignment="1" applyProtection="1">
      <alignment horizontal="center" vertical="center"/>
    </xf>
    <xf numFmtId="38" fontId="3" fillId="0" borderId="50" xfId="9" applyFont="1" applyFill="1" applyBorder="1" applyAlignment="1" applyProtection="1">
      <alignment horizontal="center" vertical="center"/>
    </xf>
    <xf numFmtId="38" fontId="3" fillId="0" borderId="17" xfId="9" applyFont="1" applyFill="1" applyBorder="1" applyAlignment="1" applyProtection="1">
      <alignment horizontal="center" vertical="center"/>
    </xf>
  </cellXfs>
  <cellStyles count="10">
    <cellStyle name="STYL0 - スタイル1" xfId="1"/>
    <cellStyle name="STYL1 - スタイル2" xfId="2"/>
    <cellStyle name="STYL2 - スタイル3" xfId="3"/>
    <cellStyle name="STYL3 - スタイル4" xfId="4"/>
    <cellStyle name="STYL4 - スタイル5" xfId="5"/>
    <cellStyle name="STYL5 - スタイル6" xfId="6"/>
    <cellStyle name="STYL6 - スタイル7" xfId="7"/>
    <cellStyle name="STYL7 - スタイル8" xfId="8"/>
    <cellStyle name="桁区切り" xfId="9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41" transitionEvaluation="1">
    <tabColor rgb="FFC00000"/>
  </sheetPr>
  <dimension ref="A1:AA74"/>
  <sheetViews>
    <sheetView showGridLines="0" tabSelected="1" view="pageBreakPreview" zoomScaleNormal="100" zoomScaleSheetLayoutView="100" workbookViewId="0">
      <pane xSplit="1" ySplit="4" topLeftCell="B41" activePane="bottomRight" state="frozenSplit"/>
      <selection activeCell="C30" sqref="C30"/>
      <selection pane="topRight" activeCell="C30" sqref="C30"/>
      <selection pane="bottomLeft" activeCell="C30" sqref="C30"/>
      <selection pane="bottomRight" activeCell="D74" sqref="D74"/>
    </sheetView>
  </sheetViews>
  <sheetFormatPr defaultColWidth="10.625" defaultRowHeight="13.5" x14ac:dyDescent="0.15"/>
  <cols>
    <col min="1" max="1" width="11.25" style="25" customWidth="1"/>
    <col min="2" max="4" width="7.25" style="78" customWidth="1"/>
    <col min="5" max="6" width="6.5" style="78" customWidth="1"/>
    <col min="7" max="7" width="7.5" style="78" bestFit="1" customWidth="1"/>
    <col min="8" max="10" width="6.5" style="78" customWidth="1"/>
    <col min="11" max="13" width="4.625" style="78" customWidth="1"/>
    <col min="14" max="19" width="7.875" style="78" customWidth="1"/>
    <col min="20" max="25" width="7.125" style="78" customWidth="1"/>
    <col min="26" max="26" width="10.625" style="78" customWidth="1"/>
    <col min="27" max="27" width="3.375" style="78" customWidth="1"/>
    <col min="28" max="16384" width="10.625" style="78"/>
  </cols>
  <sheetData>
    <row r="1" spans="1:27" x14ac:dyDescent="0.15">
      <c r="A1" s="188" t="s">
        <v>95</v>
      </c>
    </row>
    <row r="2" spans="1:27" s="25" customFormat="1" ht="4.5" customHeight="1" thickBot="1" x14ac:dyDescent="0.2"/>
    <row r="3" spans="1:27" s="25" customFormat="1" ht="12" customHeight="1" thickBot="1" x14ac:dyDescent="0.2">
      <c r="A3" s="23"/>
      <c r="B3" s="195" t="s">
        <v>96</v>
      </c>
      <c r="C3" s="196"/>
      <c r="D3" s="197"/>
      <c r="E3" s="198" t="s">
        <v>7</v>
      </c>
      <c r="F3" s="193"/>
      <c r="G3" s="193"/>
      <c r="H3" s="193" t="s">
        <v>8</v>
      </c>
      <c r="I3" s="193"/>
      <c r="J3" s="193"/>
      <c r="K3" s="193" t="s">
        <v>9</v>
      </c>
      <c r="L3" s="193"/>
      <c r="M3" s="193"/>
      <c r="N3" s="193" t="s">
        <v>10</v>
      </c>
      <c r="O3" s="193"/>
      <c r="P3" s="193"/>
      <c r="Q3" s="193" t="s">
        <v>11</v>
      </c>
      <c r="R3" s="193"/>
      <c r="S3" s="193"/>
      <c r="T3" s="193" t="s">
        <v>22</v>
      </c>
      <c r="U3" s="193"/>
      <c r="V3" s="193"/>
      <c r="W3" s="193" t="s">
        <v>26</v>
      </c>
      <c r="X3" s="193"/>
      <c r="Y3" s="194"/>
      <c r="Z3" s="23"/>
      <c r="AA3" s="23"/>
    </row>
    <row r="4" spans="1:27" s="25" customFormat="1" ht="12" customHeight="1" thickBot="1" x14ac:dyDescent="0.2">
      <c r="A4" s="26" t="s">
        <v>83</v>
      </c>
      <c r="B4" s="20" t="s">
        <v>1</v>
      </c>
      <c r="C4" s="21" t="s">
        <v>2</v>
      </c>
      <c r="D4" s="22" t="s">
        <v>3</v>
      </c>
      <c r="E4" s="8" t="s">
        <v>1</v>
      </c>
      <c r="F4" s="9" t="s">
        <v>2</v>
      </c>
      <c r="G4" s="9" t="s">
        <v>3</v>
      </c>
      <c r="H4" s="8" t="s">
        <v>1</v>
      </c>
      <c r="I4" s="9" t="s">
        <v>2</v>
      </c>
      <c r="J4" s="9" t="s">
        <v>3</v>
      </c>
      <c r="K4" s="8" t="s">
        <v>1</v>
      </c>
      <c r="L4" s="9" t="s">
        <v>2</v>
      </c>
      <c r="M4" s="9" t="s">
        <v>3</v>
      </c>
      <c r="N4" s="8" t="s">
        <v>1</v>
      </c>
      <c r="O4" s="9" t="s">
        <v>2</v>
      </c>
      <c r="P4" s="9" t="s">
        <v>3</v>
      </c>
      <c r="Q4" s="8" t="s">
        <v>1</v>
      </c>
      <c r="R4" s="9" t="s">
        <v>2</v>
      </c>
      <c r="S4" s="10" t="s">
        <v>3</v>
      </c>
      <c r="T4" s="8" t="s">
        <v>1</v>
      </c>
      <c r="U4" s="9" t="s">
        <v>2</v>
      </c>
      <c r="V4" s="10" t="s">
        <v>3</v>
      </c>
      <c r="W4" s="8" t="s">
        <v>1</v>
      </c>
      <c r="X4" s="9" t="s">
        <v>2</v>
      </c>
      <c r="Y4" s="76" t="s">
        <v>3</v>
      </c>
      <c r="Z4" s="68" t="s">
        <v>0</v>
      </c>
      <c r="AA4" s="79"/>
    </row>
    <row r="5" spans="1:27" s="86" customFormat="1" ht="12" customHeight="1" x14ac:dyDescent="0.15">
      <c r="A5" s="33" t="s">
        <v>27</v>
      </c>
      <c r="B5" s="166">
        <v>2010</v>
      </c>
      <c r="C5" s="167">
        <v>2089</v>
      </c>
      <c r="D5" s="34">
        <f t="shared" ref="D5:D57" si="0">SUM(B5:C5)</f>
        <v>4099</v>
      </c>
      <c r="E5" s="166">
        <v>296</v>
      </c>
      <c r="F5" s="167">
        <v>292</v>
      </c>
      <c r="G5" s="34">
        <f t="shared" ref="G5:G57" si="1">SUM(E5:F5)</f>
        <v>588</v>
      </c>
      <c r="H5" s="166">
        <v>112</v>
      </c>
      <c r="I5" s="167">
        <v>171</v>
      </c>
      <c r="J5" s="34">
        <f t="shared" ref="J5:J57" si="2">SUM(H5:I5)</f>
        <v>283</v>
      </c>
      <c r="K5" s="166">
        <v>7</v>
      </c>
      <c r="L5" s="167">
        <v>4</v>
      </c>
      <c r="M5" s="34">
        <f t="shared" ref="M5:M57" si="3">SUM(K5:L5)</f>
        <v>11</v>
      </c>
      <c r="N5" s="166">
        <v>660</v>
      </c>
      <c r="O5" s="167">
        <v>665</v>
      </c>
      <c r="P5" s="34">
        <f t="shared" ref="P5:P57" si="4">SUM(N5:O5)</f>
        <v>1325</v>
      </c>
      <c r="Q5" s="80">
        <f>SUMIF($E$4:$P$4,Q$4,$E5:$P5)</f>
        <v>1075</v>
      </c>
      <c r="R5" s="81">
        <f>SUMIF($E$4:$P$4,R$4,$E5:$P5)</f>
        <v>1132</v>
      </c>
      <c r="S5" s="35">
        <f t="shared" ref="S5:S57" si="5">SUM(Q5:R5)</f>
        <v>2207</v>
      </c>
      <c r="T5" s="82">
        <f>Q5/B5*100</f>
        <v>53.482587064676615</v>
      </c>
      <c r="U5" s="83">
        <f>R5/C5*100</f>
        <v>54.188606988989953</v>
      </c>
      <c r="V5" s="84">
        <f>S5/D5*100</f>
        <v>53.842400585508663</v>
      </c>
      <c r="W5" s="82">
        <f>(E5+H5)/Q5*100</f>
        <v>37.953488372093027</v>
      </c>
      <c r="X5" s="83">
        <f>(F5+I5)/R5*100</f>
        <v>40.901060070671377</v>
      </c>
      <c r="Y5" s="85">
        <f>(G5+J5)/S5*100</f>
        <v>39.465337562301769</v>
      </c>
      <c r="Z5" s="69" t="s">
        <v>4</v>
      </c>
      <c r="AA5" s="36">
        <v>1</v>
      </c>
    </row>
    <row r="6" spans="1:27" ht="12" customHeight="1" x14ac:dyDescent="0.15">
      <c r="A6" s="11" t="s">
        <v>28</v>
      </c>
      <c r="B6" s="168">
        <v>1099</v>
      </c>
      <c r="C6" s="169">
        <v>1088</v>
      </c>
      <c r="D6" s="1">
        <f t="shared" si="0"/>
        <v>2187</v>
      </c>
      <c r="E6" s="168">
        <v>186</v>
      </c>
      <c r="F6" s="169">
        <v>215</v>
      </c>
      <c r="G6" s="1">
        <f t="shared" si="1"/>
        <v>401</v>
      </c>
      <c r="H6" s="168">
        <v>63</v>
      </c>
      <c r="I6" s="169">
        <v>98</v>
      </c>
      <c r="J6" s="1">
        <f t="shared" si="2"/>
        <v>161</v>
      </c>
      <c r="K6" s="168">
        <v>6</v>
      </c>
      <c r="L6" s="169">
        <v>5</v>
      </c>
      <c r="M6" s="1">
        <f t="shared" si="3"/>
        <v>11</v>
      </c>
      <c r="N6" s="168">
        <v>329</v>
      </c>
      <c r="O6" s="169">
        <v>287</v>
      </c>
      <c r="P6" s="1">
        <f t="shared" si="4"/>
        <v>616</v>
      </c>
      <c r="Q6" s="87">
        <f t="shared" ref="Q6:R37" si="6">SUMIF($E$4:$P$4,Q$4,$E6:$P6)</f>
        <v>584</v>
      </c>
      <c r="R6" s="88">
        <f t="shared" si="6"/>
        <v>605</v>
      </c>
      <c r="S6" s="2">
        <f t="shared" si="5"/>
        <v>1189</v>
      </c>
      <c r="T6" s="89">
        <f t="shared" ref="T6:V58" si="7">Q6/B6*100</f>
        <v>53.13921747042766</v>
      </c>
      <c r="U6" s="90">
        <f t="shared" si="7"/>
        <v>55.606617647058819</v>
      </c>
      <c r="V6" s="91">
        <f t="shared" si="7"/>
        <v>54.366712391403752</v>
      </c>
      <c r="W6" s="89">
        <f t="shared" ref="W6:Y58" si="8">(E6+H6)/Q6*100</f>
        <v>42.636986301369859</v>
      </c>
      <c r="X6" s="90">
        <f t="shared" si="8"/>
        <v>51.735537190082646</v>
      </c>
      <c r="Y6" s="92">
        <f t="shared" si="8"/>
        <v>47.266610597140449</v>
      </c>
      <c r="Z6" s="70" t="s">
        <v>4</v>
      </c>
      <c r="AA6" s="17">
        <f t="shared" ref="AA6:AA14" si="9">AA5+1</f>
        <v>2</v>
      </c>
    </row>
    <row r="7" spans="1:27" s="86" customFormat="1" ht="12" customHeight="1" x14ac:dyDescent="0.15">
      <c r="A7" s="37" t="s">
        <v>29</v>
      </c>
      <c r="B7" s="170">
        <v>2663</v>
      </c>
      <c r="C7" s="171">
        <v>2649</v>
      </c>
      <c r="D7" s="38">
        <f t="shared" si="0"/>
        <v>5312</v>
      </c>
      <c r="E7" s="170">
        <v>558</v>
      </c>
      <c r="F7" s="171">
        <v>580</v>
      </c>
      <c r="G7" s="38">
        <f t="shared" si="1"/>
        <v>1138</v>
      </c>
      <c r="H7" s="170">
        <v>117</v>
      </c>
      <c r="I7" s="171">
        <v>208</v>
      </c>
      <c r="J7" s="38">
        <f t="shared" si="2"/>
        <v>325</v>
      </c>
      <c r="K7" s="170">
        <v>6</v>
      </c>
      <c r="L7" s="171">
        <v>13</v>
      </c>
      <c r="M7" s="38">
        <f t="shared" si="3"/>
        <v>19</v>
      </c>
      <c r="N7" s="170">
        <v>736</v>
      </c>
      <c r="O7" s="171">
        <v>700</v>
      </c>
      <c r="P7" s="38">
        <f t="shared" si="4"/>
        <v>1436</v>
      </c>
      <c r="Q7" s="93">
        <f t="shared" si="6"/>
        <v>1417</v>
      </c>
      <c r="R7" s="94">
        <f t="shared" si="6"/>
        <v>1501</v>
      </c>
      <c r="S7" s="39">
        <f t="shared" si="5"/>
        <v>2918</v>
      </c>
      <c r="T7" s="95">
        <f t="shared" si="7"/>
        <v>53.21066466391288</v>
      </c>
      <c r="U7" s="96">
        <f t="shared" si="7"/>
        <v>56.662891657229139</v>
      </c>
      <c r="V7" s="97">
        <f t="shared" si="7"/>
        <v>54.932228915662648</v>
      </c>
      <c r="W7" s="95">
        <f t="shared" si="8"/>
        <v>47.635850388143972</v>
      </c>
      <c r="X7" s="96">
        <f t="shared" si="8"/>
        <v>52.498334443704195</v>
      </c>
      <c r="Y7" s="98">
        <f t="shared" si="8"/>
        <v>50.137080191912261</v>
      </c>
      <c r="Z7" s="71" t="s">
        <v>4</v>
      </c>
      <c r="AA7" s="40">
        <f t="shared" si="9"/>
        <v>3</v>
      </c>
    </row>
    <row r="8" spans="1:27" ht="12" customHeight="1" x14ac:dyDescent="0.15">
      <c r="A8" s="11" t="s">
        <v>30</v>
      </c>
      <c r="B8" s="168">
        <v>825</v>
      </c>
      <c r="C8" s="169">
        <v>858</v>
      </c>
      <c r="D8" s="1">
        <f t="shared" si="0"/>
        <v>1683</v>
      </c>
      <c r="E8" s="168">
        <v>161</v>
      </c>
      <c r="F8" s="169">
        <v>167</v>
      </c>
      <c r="G8" s="1">
        <f t="shared" si="1"/>
        <v>328</v>
      </c>
      <c r="H8" s="168">
        <v>41</v>
      </c>
      <c r="I8" s="169">
        <v>58</v>
      </c>
      <c r="J8" s="1">
        <f t="shared" si="2"/>
        <v>99</v>
      </c>
      <c r="K8" s="168">
        <v>3</v>
      </c>
      <c r="L8" s="169">
        <v>2</v>
      </c>
      <c r="M8" s="1">
        <f t="shared" si="3"/>
        <v>5</v>
      </c>
      <c r="N8" s="168">
        <v>287</v>
      </c>
      <c r="O8" s="169">
        <v>268</v>
      </c>
      <c r="P8" s="1">
        <f t="shared" si="4"/>
        <v>555</v>
      </c>
      <c r="Q8" s="87">
        <f t="shared" si="6"/>
        <v>492</v>
      </c>
      <c r="R8" s="88">
        <f t="shared" si="6"/>
        <v>495</v>
      </c>
      <c r="S8" s="2">
        <f t="shared" si="5"/>
        <v>987</v>
      </c>
      <c r="T8" s="89">
        <f t="shared" si="7"/>
        <v>59.636363636363633</v>
      </c>
      <c r="U8" s="90">
        <f t="shared" si="7"/>
        <v>57.692307692307686</v>
      </c>
      <c r="V8" s="91">
        <f t="shared" si="7"/>
        <v>58.645276292335112</v>
      </c>
      <c r="W8" s="89">
        <f t="shared" si="8"/>
        <v>41.056910569105689</v>
      </c>
      <c r="X8" s="90">
        <f t="shared" si="8"/>
        <v>45.454545454545453</v>
      </c>
      <c r="Y8" s="92">
        <f t="shared" si="8"/>
        <v>43.262411347517734</v>
      </c>
      <c r="Z8" s="70" t="s">
        <v>4</v>
      </c>
      <c r="AA8" s="17">
        <f t="shared" si="9"/>
        <v>4</v>
      </c>
    </row>
    <row r="9" spans="1:27" s="86" customFormat="1" ht="12" customHeight="1" x14ac:dyDescent="0.15">
      <c r="A9" s="37" t="s">
        <v>31</v>
      </c>
      <c r="B9" s="170">
        <v>1737</v>
      </c>
      <c r="C9" s="171">
        <v>1775</v>
      </c>
      <c r="D9" s="38">
        <f t="shared" si="0"/>
        <v>3512</v>
      </c>
      <c r="E9" s="170">
        <v>305</v>
      </c>
      <c r="F9" s="171">
        <v>323</v>
      </c>
      <c r="G9" s="38">
        <f t="shared" si="1"/>
        <v>628</v>
      </c>
      <c r="H9" s="170">
        <v>83</v>
      </c>
      <c r="I9" s="171">
        <v>103</v>
      </c>
      <c r="J9" s="38">
        <f t="shared" si="2"/>
        <v>186</v>
      </c>
      <c r="K9" s="170">
        <v>9</v>
      </c>
      <c r="L9" s="171">
        <v>9</v>
      </c>
      <c r="M9" s="38">
        <f t="shared" si="3"/>
        <v>18</v>
      </c>
      <c r="N9" s="170">
        <v>595</v>
      </c>
      <c r="O9" s="171">
        <v>566</v>
      </c>
      <c r="P9" s="38">
        <f t="shared" si="4"/>
        <v>1161</v>
      </c>
      <c r="Q9" s="93">
        <f t="shared" si="6"/>
        <v>992</v>
      </c>
      <c r="R9" s="94">
        <f t="shared" si="6"/>
        <v>1001</v>
      </c>
      <c r="S9" s="39">
        <f t="shared" si="5"/>
        <v>1993</v>
      </c>
      <c r="T9" s="95">
        <f t="shared" si="7"/>
        <v>57.109959700633276</v>
      </c>
      <c r="U9" s="96">
        <f t="shared" si="7"/>
        <v>56.394366197183096</v>
      </c>
      <c r="V9" s="97">
        <f t="shared" si="7"/>
        <v>56.748291571753981</v>
      </c>
      <c r="W9" s="95">
        <f t="shared" si="8"/>
        <v>39.112903225806448</v>
      </c>
      <c r="X9" s="96">
        <f t="shared" si="8"/>
        <v>42.557442557442556</v>
      </c>
      <c r="Y9" s="98">
        <f t="shared" si="8"/>
        <v>40.842950326141498</v>
      </c>
      <c r="Z9" s="71" t="s">
        <v>4</v>
      </c>
      <c r="AA9" s="40">
        <f t="shared" si="9"/>
        <v>5</v>
      </c>
    </row>
    <row r="10" spans="1:27" ht="12" customHeight="1" x14ac:dyDescent="0.15">
      <c r="A10" s="11" t="s">
        <v>32</v>
      </c>
      <c r="B10" s="168">
        <v>515</v>
      </c>
      <c r="C10" s="169">
        <v>583</v>
      </c>
      <c r="D10" s="1">
        <f t="shared" si="0"/>
        <v>1098</v>
      </c>
      <c r="E10" s="168">
        <v>119</v>
      </c>
      <c r="F10" s="169">
        <v>128</v>
      </c>
      <c r="G10" s="1">
        <f t="shared" si="1"/>
        <v>247</v>
      </c>
      <c r="H10" s="168">
        <v>17</v>
      </c>
      <c r="I10" s="169">
        <v>32</v>
      </c>
      <c r="J10" s="1">
        <f t="shared" si="2"/>
        <v>49</v>
      </c>
      <c r="K10" s="168">
        <v>5</v>
      </c>
      <c r="L10" s="169">
        <v>5</v>
      </c>
      <c r="M10" s="1">
        <f t="shared" si="3"/>
        <v>10</v>
      </c>
      <c r="N10" s="168">
        <v>177</v>
      </c>
      <c r="O10" s="169">
        <v>172</v>
      </c>
      <c r="P10" s="1">
        <f t="shared" si="4"/>
        <v>349</v>
      </c>
      <c r="Q10" s="87">
        <f t="shared" si="6"/>
        <v>318</v>
      </c>
      <c r="R10" s="88">
        <f t="shared" si="6"/>
        <v>337</v>
      </c>
      <c r="S10" s="2">
        <f t="shared" si="5"/>
        <v>655</v>
      </c>
      <c r="T10" s="89">
        <f t="shared" si="7"/>
        <v>61.747572815533978</v>
      </c>
      <c r="U10" s="90">
        <f t="shared" si="7"/>
        <v>57.804459691252141</v>
      </c>
      <c r="V10" s="91">
        <f t="shared" si="7"/>
        <v>59.653916211293257</v>
      </c>
      <c r="W10" s="89">
        <f t="shared" si="8"/>
        <v>42.767295597484278</v>
      </c>
      <c r="X10" s="90">
        <f t="shared" si="8"/>
        <v>47.477744807121667</v>
      </c>
      <c r="Y10" s="92">
        <f t="shared" si="8"/>
        <v>45.190839694656489</v>
      </c>
      <c r="Z10" s="70" t="s">
        <v>4</v>
      </c>
      <c r="AA10" s="17">
        <f t="shared" si="9"/>
        <v>6</v>
      </c>
    </row>
    <row r="11" spans="1:27" s="86" customFormat="1" ht="12" customHeight="1" x14ac:dyDescent="0.15">
      <c r="A11" s="37" t="s">
        <v>33</v>
      </c>
      <c r="B11" s="170">
        <v>1784</v>
      </c>
      <c r="C11" s="171">
        <v>1885</v>
      </c>
      <c r="D11" s="38">
        <f t="shared" si="0"/>
        <v>3669</v>
      </c>
      <c r="E11" s="170">
        <v>258</v>
      </c>
      <c r="F11" s="171">
        <v>273</v>
      </c>
      <c r="G11" s="38">
        <f t="shared" si="1"/>
        <v>531</v>
      </c>
      <c r="H11" s="170">
        <v>64</v>
      </c>
      <c r="I11" s="171">
        <v>102</v>
      </c>
      <c r="J11" s="38">
        <f t="shared" si="2"/>
        <v>166</v>
      </c>
      <c r="K11" s="170">
        <v>4</v>
      </c>
      <c r="L11" s="171">
        <v>8</v>
      </c>
      <c r="M11" s="38">
        <f t="shared" si="3"/>
        <v>12</v>
      </c>
      <c r="N11" s="170">
        <v>699</v>
      </c>
      <c r="O11" s="171">
        <v>733</v>
      </c>
      <c r="P11" s="38">
        <f t="shared" si="4"/>
        <v>1432</v>
      </c>
      <c r="Q11" s="93">
        <f t="shared" si="6"/>
        <v>1025</v>
      </c>
      <c r="R11" s="94">
        <f t="shared" si="6"/>
        <v>1116</v>
      </c>
      <c r="S11" s="39">
        <f t="shared" si="5"/>
        <v>2141</v>
      </c>
      <c r="T11" s="95">
        <f t="shared" si="7"/>
        <v>57.455156950672645</v>
      </c>
      <c r="U11" s="96">
        <f t="shared" si="7"/>
        <v>59.204244031830235</v>
      </c>
      <c r="V11" s="97">
        <f t="shared" si="7"/>
        <v>58.353774870536931</v>
      </c>
      <c r="W11" s="95">
        <f t="shared" si="8"/>
        <v>31.414634146341463</v>
      </c>
      <c r="X11" s="96">
        <f t="shared" si="8"/>
        <v>33.602150537634408</v>
      </c>
      <c r="Y11" s="98">
        <f t="shared" si="8"/>
        <v>32.554880896777206</v>
      </c>
      <c r="Z11" s="71" t="s">
        <v>4</v>
      </c>
      <c r="AA11" s="40">
        <f t="shared" si="9"/>
        <v>7</v>
      </c>
    </row>
    <row r="12" spans="1:27" ht="12" customHeight="1" x14ac:dyDescent="0.15">
      <c r="A12" s="11" t="s">
        <v>34</v>
      </c>
      <c r="B12" s="168">
        <v>838</v>
      </c>
      <c r="C12" s="169">
        <v>889</v>
      </c>
      <c r="D12" s="1">
        <f t="shared" si="0"/>
        <v>1727</v>
      </c>
      <c r="E12" s="168">
        <v>171</v>
      </c>
      <c r="F12" s="169">
        <v>168</v>
      </c>
      <c r="G12" s="1">
        <f t="shared" si="1"/>
        <v>339</v>
      </c>
      <c r="H12" s="168">
        <v>42</v>
      </c>
      <c r="I12" s="169">
        <v>65</v>
      </c>
      <c r="J12" s="1">
        <f t="shared" si="2"/>
        <v>107</v>
      </c>
      <c r="K12" s="168">
        <v>8</v>
      </c>
      <c r="L12" s="169">
        <v>2</v>
      </c>
      <c r="M12" s="1">
        <f t="shared" si="3"/>
        <v>10</v>
      </c>
      <c r="N12" s="168">
        <v>309</v>
      </c>
      <c r="O12" s="169">
        <v>286</v>
      </c>
      <c r="P12" s="1">
        <f t="shared" si="4"/>
        <v>595</v>
      </c>
      <c r="Q12" s="87">
        <f t="shared" si="6"/>
        <v>530</v>
      </c>
      <c r="R12" s="88">
        <f t="shared" si="6"/>
        <v>521</v>
      </c>
      <c r="S12" s="2">
        <f t="shared" si="5"/>
        <v>1051</v>
      </c>
      <c r="T12" s="89">
        <f t="shared" si="7"/>
        <v>63.245823389021481</v>
      </c>
      <c r="U12" s="90">
        <f t="shared" si="7"/>
        <v>58.605174353205847</v>
      </c>
      <c r="V12" s="91">
        <f t="shared" si="7"/>
        <v>60.856977417486966</v>
      </c>
      <c r="W12" s="89">
        <f t="shared" si="8"/>
        <v>40.188679245283019</v>
      </c>
      <c r="X12" s="90">
        <f t="shared" si="8"/>
        <v>44.72168905950096</v>
      </c>
      <c r="Y12" s="92">
        <f t="shared" si="8"/>
        <v>42.435775451950526</v>
      </c>
      <c r="Z12" s="70" t="s">
        <v>4</v>
      </c>
      <c r="AA12" s="17">
        <f t="shared" si="9"/>
        <v>8</v>
      </c>
    </row>
    <row r="13" spans="1:27" s="86" customFormat="1" ht="12" customHeight="1" x14ac:dyDescent="0.15">
      <c r="A13" s="37" t="s">
        <v>35</v>
      </c>
      <c r="B13" s="170">
        <v>1229</v>
      </c>
      <c r="C13" s="171">
        <v>1302</v>
      </c>
      <c r="D13" s="38">
        <f t="shared" si="0"/>
        <v>2531</v>
      </c>
      <c r="E13" s="170">
        <v>171</v>
      </c>
      <c r="F13" s="171">
        <v>214</v>
      </c>
      <c r="G13" s="38">
        <f t="shared" si="1"/>
        <v>385</v>
      </c>
      <c r="H13" s="170">
        <v>49</v>
      </c>
      <c r="I13" s="171">
        <v>79</v>
      </c>
      <c r="J13" s="38">
        <f t="shared" si="2"/>
        <v>128</v>
      </c>
      <c r="K13" s="170">
        <v>3</v>
      </c>
      <c r="L13" s="171">
        <v>4</v>
      </c>
      <c r="M13" s="38">
        <f t="shared" si="3"/>
        <v>7</v>
      </c>
      <c r="N13" s="170">
        <v>465</v>
      </c>
      <c r="O13" s="171">
        <v>446</v>
      </c>
      <c r="P13" s="38">
        <f t="shared" si="4"/>
        <v>911</v>
      </c>
      <c r="Q13" s="93">
        <f t="shared" si="6"/>
        <v>688</v>
      </c>
      <c r="R13" s="94">
        <f t="shared" si="6"/>
        <v>743</v>
      </c>
      <c r="S13" s="39">
        <f t="shared" si="5"/>
        <v>1431</v>
      </c>
      <c r="T13" s="95">
        <f t="shared" si="7"/>
        <v>55.980471928397066</v>
      </c>
      <c r="U13" s="96">
        <f t="shared" si="7"/>
        <v>57.066052227342546</v>
      </c>
      <c r="V13" s="97">
        <f t="shared" si="7"/>
        <v>56.538917423943104</v>
      </c>
      <c r="W13" s="95">
        <f t="shared" si="8"/>
        <v>31.976744186046513</v>
      </c>
      <c r="X13" s="96">
        <f t="shared" si="8"/>
        <v>39.434724091520863</v>
      </c>
      <c r="Y13" s="98">
        <f t="shared" si="8"/>
        <v>35.849056603773583</v>
      </c>
      <c r="Z13" s="71" t="s">
        <v>4</v>
      </c>
      <c r="AA13" s="40">
        <f t="shared" si="9"/>
        <v>9</v>
      </c>
    </row>
    <row r="14" spans="1:27" ht="12" customHeight="1" x14ac:dyDescent="0.15">
      <c r="A14" s="12" t="s">
        <v>36</v>
      </c>
      <c r="B14" s="172">
        <v>1854</v>
      </c>
      <c r="C14" s="173">
        <v>1898</v>
      </c>
      <c r="D14" s="3">
        <f t="shared" si="0"/>
        <v>3752</v>
      </c>
      <c r="E14" s="172">
        <v>298</v>
      </c>
      <c r="F14" s="173">
        <v>307</v>
      </c>
      <c r="G14" s="3">
        <f t="shared" si="1"/>
        <v>605</v>
      </c>
      <c r="H14" s="172">
        <v>74</v>
      </c>
      <c r="I14" s="173">
        <v>134</v>
      </c>
      <c r="J14" s="3">
        <f t="shared" si="2"/>
        <v>208</v>
      </c>
      <c r="K14" s="172">
        <v>5</v>
      </c>
      <c r="L14" s="173">
        <v>9</v>
      </c>
      <c r="M14" s="3">
        <f t="shared" si="3"/>
        <v>14</v>
      </c>
      <c r="N14" s="172">
        <v>637</v>
      </c>
      <c r="O14" s="173">
        <v>623</v>
      </c>
      <c r="P14" s="3">
        <f t="shared" si="4"/>
        <v>1260</v>
      </c>
      <c r="Q14" s="99">
        <f t="shared" si="6"/>
        <v>1014</v>
      </c>
      <c r="R14" s="100">
        <f t="shared" si="6"/>
        <v>1073</v>
      </c>
      <c r="S14" s="4">
        <f t="shared" si="5"/>
        <v>2087</v>
      </c>
      <c r="T14" s="101">
        <f t="shared" si="7"/>
        <v>54.692556634304211</v>
      </c>
      <c r="U14" s="102">
        <f t="shared" si="7"/>
        <v>56.533192834562698</v>
      </c>
      <c r="V14" s="103">
        <f t="shared" si="7"/>
        <v>55.623667377398725</v>
      </c>
      <c r="W14" s="101">
        <f t="shared" si="8"/>
        <v>36.68639053254438</v>
      </c>
      <c r="X14" s="102">
        <f t="shared" si="8"/>
        <v>41.099720410065238</v>
      </c>
      <c r="Y14" s="104">
        <f t="shared" si="8"/>
        <v>38.955438428366072</v>
      </c>
      <c r="Z14" s="72" t="s">
        <v>4</v>
      </c>
      <c r="AA14" s="18">
        <f t="shared" si="9"/>
        <v>10</v>
      </c>
    </row>
    <row r="15" spans="1:27" s="86" customFormat="1" ht="12" customHeight="1" x14ac:dyDescent="0.15">
      <c r="A15" s="41" t="s">
        <v>37</v>
      </c>
      <c r="B15" s="174">
        <v>552</v>
      </c>
      <c r="C15" s="175">
        <v>633</v>
      </c>
      <c r="D15" s="42">
        <f t="shared" si="0"/>
        <v>1185</v>
      </c>
      <c r="E15" s="174">
        <v>56</v>
      </c>
      <c r="F15" s="175">
        <v>58</v>
      </c>
      <c r="G15" s="42">
        <f t="shared" si="1"/>
        <v>114</v>
      </c>
      <c r="H15" s="174">
        <v>32</v>
      </c>
      <c r="I15" s="175">
        <v>49</v>
      </c>
      <c r="J15" s="42">
        <f t="shared" si="2"/>
        <v>81</v>
      </c>
      <c r="K15" s="174">
        <v>1</v>
      </c>
      <c r="L15" s="175">
        <v>4</v>
      </c>
      <c r="M15" s="42">
        <f t="shared" si="3"/>
        <v>5</v>
      </c>
      <c r="N15" s="174">
        <v>227</v>
      </c>
      <c r="O15" s="175">
        <v>213</v>
      </c>
      <c r="P15" s="42">
        <f t="shared" si="4"/>
        <v>440</v>
      </c>
      <c r="Q15" s="105">
        <f t="shared" si="6"/>
        <v>316</v>
      </c>
      <c r="R15" s="106">
        <f t="shared" si="6"/>
        <v>324</v>
      </c>
      <c r="S15" s="43">
        <f t="shared" si="5"/>
        <v>640</v>
      </c>
      <c r="T15" s="107">
        <f t="shared" si="7"/>
        <v>57.246376811594203</v>
      </c>
      <c r="U15" s="108">
        <f t="shared" si="7"/>
        <v>51.184834123222743</v>
      </c>
      <c r="V15" s="109">
        <f t="shared" si="7"/>
        <v>54.008438818565395</v>
      </c>
      <c r="W15" s="107">
        <f t="shared" si="8"/>
        <v>27.848101265822784</v>
      </c>
      <c r="X15" s="108">
        <f t="shared" si="8"/>
        <v>33.024691358024697</v>
      </c>
      <c r="Y15" s="110">
        <f t="shared" si="8"/>
        <v>30.46875</v>
      </c>
      <c r="Z15" s="73" t="s">
        <v>12</v>
      </c>
      <c r="AA15" s="44">
        <v>1</v>
      </c>
    </row>
    <row r="16" spans="1:27" ht="12" customHeight="1" x14ac:dyDescent="0.15">
      <c r="A16" s="11" t="s">
        <v>38</v>
      </c>
      <c r="B16" s="176">
        <v>465</v>
      </c>
      <c r="C16" s="177">
        <v>520</v>
      </c>
      <c r="D16" s="1">
        <f t="shared" si="0"/>
        <v>985</v>
      </c>
      <c r="E16" s="176">
        <v>53</v>
      </c>
      <c r="F16" s="177">
        <v>53</v>
      </c>
      <c r="G16" s="1">
        <f t="shared" si="1"/>
        <v>106</v>
      </c>
      <c r="H16" s="176">
        <v>35</v>
      </c>
      <c r="I16" s="177">
        <v>52</v>
      </c>
      <c r="J16" s="1">
        <f t="shared" si="2"/>
        <v>87</v>
      </c>
      <c r="K16" s="176">
        <v>4</v>
      </c>
      <c r="L16" s="177">
        <v>1</v>
      </c>
      <c r="M16" s="1">
        <f t="shared" si="3"/>
        <v>5</v>
      </c>
      <c r="N16" s="176">
        <v>178</v>
      </c>
      <c r="O16" s="177">
        <v>165</v>
      </c>
      <c r="P16" s="1">
        <f t="shared" si="4"/>
        <v>343</v>
      </c>
      <c r="Q16" s="87">
        <f t="shared" si="6"/>
        <v>270</v>
      </c>
      <c r="R16" s="88">
        <f t="shared" si="6"/>
        <v>271</v>
      </c>
      <c r="S16" s="2">
        <f t="shared" si="5"/>
        <v>541</v>
      </c>
      <c r="T16" s="89">
        <f t="shared" si="7"/>
        <v>58.064516129032263</v>
      </c>
      <c r="U16" s="90">
        <f t="shared" si="7"/>
        <v>52.11538461538462</v>
      </c>
      <c r="V16" s="91">
        <f t="shared" si="7"/>
        <v>54.923857868020306</v>
      </c>
      <c r="W16" s="89">
        <f t="shared" si="8"/>
        <v>32.592592592592595</v>
      </c>
      <c r="X16" s="90">
        <f t="shared" si="8"/>
        <v>38.745387453874542</v>
      </c>
      <c r="Y16" s="92">
        <f t="shared" si="8"/>
        <v>35.674676524953789</v>
      </c>
      <c r="Z16" s="70" t="s">
        <v>12</v>
      </c>
      <c r="AA16" s="17">
        <f>AA15+1</f>
        <v>2</v>
      </c>
    </row>
    <row r="17" spans="1:27" s="86" customFormat="1" ht="12" customHeight="1" x14ac:dyDescent="0.15">
      <c r="A17" s="37" t="s">
        <v>39</v>
      </c>
      <c r="B17" s="178">
        <v>1798</v>
      </c>
      <c r="C17" s="179">
        <v>1856</v>
      </c>
      <c r="D17" s="38">
        <f t="shared" si="0"/>
        <v>3654</v>
      </c>
      <c r="E17" s="178">
        <v>242</v>
      </c>
      <c r="F17" s="179">
        <v>251</v>
      </c>
      <c r="G17" s="38">
        <f t="shared" si="1"/>
        <v>493</v>
      </c>
      <c r="H17" s="178">
        <v>125</v>
      </c>
      <c r="I17" s="179">
        <v>200</v>
      </c>
      <c r="J17" s="38">
        <f t="shared" si="2"/>
        <v>325</v>
      </c>
      <c r="K17" s="178">
        <v>10</v>
      </c>
      <c r="L17" s="179">
        <v>7</v>
      </c>
      <c r="M17" s="38">
        <f t="shared" si="3"/>
        <v>17</v>
      </c>
      <c r="N17" s="178">
        <v>566</v>
      </c>
      <c r="O17" s="179">
        <v>570</v>
      </c>
      <c r="P17" s="38">
        <f t="shared" si="4"/>
        <v>1136</v>
      </c>
      <c r="Q17" s="93">
        <f t="shared" si="6"/>
        <v>943</v>
      </c>
      <c r="R17" s="94">
        <f t="shared" si="6"/>
        <v>1028</v>
      </c>
      <c r="S17" s="39">
        <f t="shared" si="5"/>
        <v>1971</v>
      </c>
      <c r="T17" s="95">
        <f t="shared" si="7"/>
        <v>52.447163515016683</v>
      </c>
      <c r="U17" s="96">
        <f t="shared" si="7"/>
        <v>55.387931034482762</v>
      </c>
      <c r="V17" s="97">
        <f t="shared" si="7"/>
        <v>53.940886699507388</v>
      </c>
      <c r="W17" s="95">
        <f t="shared" si="8"/>
        <v>38.918345705196181</v>
      </c>
      <c r="X17" s="96">
        <f t="shared" si="8"/>
        <v>43.871595330739297</v>
      </c>
      <c r="Y17" s="98">
        <f t="shared" si="8"/>
        <v>41.501775748351086</v>
      </c>
      <c r="Z17" s="71" t="s">
        <v>12</v>
      </c>
      <c r="AA17" s="40">
        <f>AA16+1</f>
        <v>3</v>
      </c>
    </row>
    <row r="18" spans="1:27" ht="12" customHeight="1" x14ac:dyDescent="0.15">
      <c r="A18" s="11" t="s">
        <v>40</v>
      </c>
      <c r="B18" s="176">
        <v>145</v>
      </c>
      <c r="C18" s="177">
        <v>156</v>
      </c>
      <c r="D18" s="1">
        <f t="shared" si="0"/>
        <v>301</v>
      </c>
      <c r="E18" s="176">
        <v>22</v>
      </c>
      <c r="F18" s="177">
        <v>23</v>
      </c>
      <c r="G18" s="1">
        <f t="shared" si="1"/>
        <v>45</v>
      </c>
      <c r="H18" s="176">
        <v>12</v>
      </c>
      <c r="I18" s="177">
        <v>19</v>
      </c>
      <c r="J18" s="1">
        <f t="shared" si="2"/>
        <v>31</v>
      </c>
      <c r="K18" s="176">
        <v>1</v>
      </c>
      <c r="L18" s="177">
        <v>0</v>
      </c>
      <c r="M18" s="1">
        <f t="shared" si="3"/>
        <v>1</v>
      </c>
      <c r="N18" s="176">
        <v>68</v>
      </c>
      <c r="O18" s="177">
        <v>65</v>
      </c>
      <c r="P18" s="1">
        <f t="shared" si="4"/>
        <v>133</v>
      </c>
      <c r="Q18" s="87">
        <f t="shared" si="6"/>
        <v>103</v>
      </c>
      <c r="R18" s="88">
        <f t="shared" si="6"/>
        <v>107</v>
      </c>
      <c r="S18" s="2">
        <f t="shared" si="5"/>
        <v>210</v>
      </c>
      <c r="T18" s="89">
        <f t="shared" si="7"/>
        <v>71.034482758620683</v>
      </c>
      <c r="U18" s="90">
        <f t="shared" si="7"/>
        <v>68.589743589743591</v>
      </c>
      <c r="V18" s="91">
        <f t="shared" si="7"/>
        <v>69.767441860465112</v>
      </c>
      <c r="W18" s="89">
        <f t="shared" si="8"/>
        <v>33.009708737864081</v>
      </c>
      <c r="X18" s="90">
        <f t="shared" si="8"/>
        <v>39.252336448598129</v>
      </c>
      <c r="Y18" s="92">
        <f t="shared" si="8"/>
        <v>36.19047619047619</v>
      </c>
      <c r="Z18" s="70" t="s">
        <v>12</v>
      </c>
      <c r="AA18" s="17">
        <f>AA17+1</f>
        <v>4</v>
      </c>
    </row>
    <row r="19" spans="1:27" s="86" customFormat="1" ht="12" customHeight="1" x14ac:dyDescent="0.15">
      <c r="A19" s="45" t="s">
        <v>41</v>
      </c>
      <c r="B19" s="180">
        <v>1546</v>
      </c>
      <c r="C19" s="181">
        <v>1468</v>
      </c>
      <c r="D19" s="46">
        <f t="shared" si="0"/>
        <v>3014</v>
      </c>
      <c r="E19" s="180">
        <v>194</v>
      </c>
      <c r="F19" s="181">
        <v>175</v>
      </c>
      <c r="G19" s="46">
        <f t="shared" si="1"/>
        <v>369</v>
      </c>
      <c r="H19" s="180">
        <v>94</v>
      </c>
      <c r="I19" s="181">
        <v>119</v>
      </c>
      <c r="J19" s="46">
        <f t="shared" si="2"/>
        <v>213</v>
      </c>
      <c r="K19" s="180">
        <v>2</v>
      </c>
      <c r="L19" s="181">
        <v>4</v>
      </c>
      <c r="M19" s="46">
        <f t="shared" si="3"/>
        <v>6</v>
      </c>
      <c r="N19" s="180">
        <v>468</v>
      </c>
      <c r="O19" s="181">
        <v>436</v>
      </c>
      <c r="P19" s="46">
        <f t="shared" si="4"/>
        <v>904</v>
      </c>
      <c r="Q19" s="111">
        <f t="shared" si="6"/>
        <v>758</v>
      </c>
      <c r="R19" s="112">
        <f t="shared" si="6"/>
        <v>734</v>
      </c>
      <c r="S19" s="47">
        <f t="shared" si="5"/>
        <v>1492</v>
      </c>
      <c r="T19" s="113">
        <f t="shared" si="7"/>
        <v>49.029754204398444</v>
      </c>
      <c r="U19" s="114">
        <f t="shared" si="7"/>
        <v>50</v>
      </c>
      <c r="V19" s="115">
        <f t="shared" si="7"/>
        <v>49.502322495023229</v>
      </c>
      <c r="W19" s="113">
        <f t="shared" si="8"/>
        <v>37.994722955145114</v>
      </c>
      <c r="X19" s="114">
        <f t="shared" si="8"/>
        <v>40.054495912806537</v>
      </c>
      <c r="Y19" s="116">
        <f t="shared" si="8"/>
        <v>39.008042895442358</v>
      </c>
      <c r="Z19" s="74" t="s">
        <v>12</v>
      </c>
      <c r="AA19" s="48">
        <f>AA18+1</f>
        <v>5</v>
      </c>
    </row>
    <row r="20" spans="1:27" ht="12" customHeight="1" x14ac:dyDescent="0.15">
      <c r="A20" s="13" t="s">
        <v>42</v>
      </c>
      <c r="B20" s="182">
        <v>627</v>
      </c>
      <c r="C20" s="183">
        <v>679</v>
      </c>
      <c r="D20" s="28">
        <f t="shared" si="0"/>
        <v>1306</v>
      </c>
      <c r="E20" s="182">
        <v>85</v>
      </c>
      <c r="F20" s="183">
        <v>107</v>
      </c>
      <c r="G20" s="28">
        <f t="shared" si="1"/>
        <v>192</v>
      </c>
      <c r="H20" s="182">
        <v>24</v>
      </c>
      <c r="I20" s="183">
        <v>53</v>
      </c>
      <c r="J20" s="28">
        <f t="shared" si="2"/>
        <v>77</v>
      </c>
      <c r="K20" s="182">
        <v>3</v>
      </c>
      <c r="L20" s="183">
        <v>3</v>
      </c>
      <c r="M20" s="28">
        <f t="shared" si="3"/>
        <v>6</v>
      </c>
      <c r="N20" s="182">
        <v>254</v>
      </c>
      <c r="O20" s="183">
        <v>260</v>
      </c>
      <c r="P20" s="28">
        <f t="shared" si="4"/>
        <v>514</v>
      </c>
      <c r="Q20" s="117">
        <f t="shared" si="6"/>
        <v>366</v>
      </c>
      <c r="R20" s="118">
        <f t="shared" si="6"/>
        <v>423</v>
      </c>
      <c r="S20" s="29">
        <f t="shared" si="5"/>
        <v>789</v>
      </c>
      <c r="T20" s="119">
        <f t="shared" si="7"/>
        <v>58.373205741626798</v>
      </c>
      <c r="U20" s="120">
        <f t="shared" si="7"/>
        <v>62.297496318114874</v>
      </c>
      <c r="V20" s="121">
        <f t="shared" si="7"/>
        <v>60.413476263399687</v>
      </c>
      <c r="W20" s="119">
        <f t="shared" si="8"/>
        <v>29.78142076502732</v>
      </c>
      <c r="X20" s="120">
        <f t="shared" si="8"/>
        <v>37.825059101654844</v>
      </c>
      <c r="Y20" s="122">
        <f t="shared" si="8"/>
        <v>34.093789607097591</v>
      </c>
      <c r="Z20" s="75" t="s">
        <v>13</v>
      </c>
      <c r="AA20" s="19">
        <v>1</v>
      </c>
    </row>
    <row r="21" spans="1:27" s="86" customFormat="1" ht="12" customHeight="1" x14ac:dyDescent="0.15">
      <c r="A21" s="37" t="s">
        <v>43</v>
      </c>
      <c r="B21" s="178">
        <v>460</v>
      </c>
      <c r="C21" s="179">
        <v>463</v>
      </c>
      <c r="D21" s="38">
        <f t="shared" si="0"/>
        <v>923</v>
      </c>
      <c r="E21" s="178">
        <v>90</v>
      </c>
      <c r="F21" s="179">
        <v>94</v>
      </c>
      <c r="G21" s="38">
        <f t="shared" si="1"/>
        <v>184</v>
      </c>
      <c r="H21" s="178">
        <v>19</v>
      </c>
      <c r="I21" s="179">
        <v>33</v>
      </c>
      <c r="J21" s="38">
        <f t="shared" si="2"/>
        <v>52</v>
      </c>
      <c r="K21" s="178">
        <v>1</v>
      </c>
      <c r="L21" s="179">
        <v>2</v>
      </c>
      <c r="M21" s="38">
        <f t="shared" si="3"/>
        <v>3</v>
      </c>
      <c r="N21" s="178">
        <v>178</v>
      </c>
      <c r="O21" s="179">
        <v>167</v>
      </c>
      <c r="P21" s="38">
        <f t="shared" si="4"/>
        <v>345</v>
      </c>
      <c r="Q21" s="93">
        <f t="shared" si="6"/>
        <v>288</v>
      </c>
      <c r="R21" s="94">
        <f t="shared" si="6"/>
        <v>296</v>
      </c>
      <c r="S21" s="39">
        <f t="shared" si="5"/>
        <v>584</v>
      </c>
      <c r="T21" s="95">
        <f t="shared" si="7"/>
        <v>62.608695652173921</v>
      </c>
      <c r="U21" s="96">
        <f t="shared" si="7"/>
        <v>63.930885529157663</v>
      </c>
      <c r="V21" s="97">
        <f t="shared" si="7"/>
        <v>63.271939328277362</v>
      </c>
      <c r="W21" s="95">
        <f t="shared" si="8"/>
        <v>37.847222222222221</v>
      </c>
      <c r="X21" s="96">
        <f t="shared" si="8"/>
        <v>42.905405405405403</v>
      </c>
      <c r="Y21" s="98">
        <f t="shared" si="8"/>
        <v>40.410958904109592</v>
      </c>
      <c r="Z21" s="71" t="s">
        <v>13</v>
      </c>
      <c r="AA21" s="40">
        <f>AA20+1</f>
        <v>2</v>
      </c>
    </row>
    <row r="22" spans="1:27" ht="12" customHeight="1" x14ac:dyDescent="0.15">
      <c r="A22" s="12" t="s">
        <v>44</v>
      </c>
      <c r="B22" s="184">
        <v>370</v>
      </c>
      <c r="C22" s="185">
        <v>372</v>
      </c>
      <c r="D22" s="3">
        <f t="shared" si="0"/>
        <v>742</v>
      </c>
      <c r="E22" s="184">
        <v>45</v>
      </c>
      <c r="F22" s="185">
        <v>47</v>
      </c>
      <c r="G22" s="3">
        <f t="shared" si="1"/>
        <v>92</v>
      </c>
      <c r="H22" s="184">
        <v>18</v>
      </c>
      <c r="I22" s="185">
        <v>23</v>
      </c>
      <c r="J22" s="3">
        <f t="shared" si="2"/>
        <v>41</v>
      </c>
      <c r="K22" s="184">
        <v>3</v>
      </c>
      <c r="L22" s="185">
        <v>1</v>
      </c>
      <c r="M22" s="3">
        <f t="shared" si="3"/>
        <v>4</v>
      </c>
      <c r="N22" s="184">
        <v>167</v>
      </c>
      <c r="O22" s="185">
        <v>149</v>
      </c>
      <c r="P22" s="3">
        <f t="shared" si="4"/>
        <v>316</v>
      </c>
      <c r="Q22" s="99">
        <f t="shared" si="6"/>
        <v>233</v>
      </c>
      <c r="R22" s="100">
        <f t="shared" si="6"/>
        <v>220</v>
      </c>
      <c r="S22" s="4">
        <f t="shared" si="5"/>
        <v>453</v>
      </c>
      <c r="T22" s="101">
        <f t="shared" si="7"/>
        <v>62.972972972972975</v>
      </c>
      <c r="U22" s="102">
        <f t="shared" si="7"/>
        <v>59.13978494623656</v>
      </c>
      <c r="V22" s="103">
        <f t="shared" si="7"/>
        <v>61.051212938005392</v>
      </c>
      <c r="W22" s="101">
        <f t="shared" si="8"/>
        <v>27.038626609442062</v>
      </c>
      <c r="X22" s="102">
        <f t="shared" si="8"/>
        <v>31.818181818181817</v>
      </c>
      <c r="Y22" s="104">
        <f t="shared" si="8"/>
        <v>29.359823399558501</v>
      </c>
      <c r="Z22" s="72" t="s">
        <v>13</v>
      </c>
      <c r="AA22" s="18">
        <f>AA21+1</f>
        <v>3</v>
      </c>
    </row>
    <row r="23" spans="1:27" s="86" customFormat="1" ht="12" customHeight="1" x14ac:dyDescent="0.15">
      <c r="A23" s="41" t="s">
        <v>45</v>
      </c>
      <c r="B23" s="174">
        <v>406</v>
      </c>
      <c r="C23" s="175">
        <v>455</v>
      </c>
      <c r="D23" s="42">
        <f t="shared" si="0"/>
        <v>861</v>
      </c>
      <c r="E23" s="174">
        <v>49</v>
      </c>
      <c r="F23" s="175">
        <v>53</v>
      </c>
      <c r="G23" s="42">
        <f t="shared" si="1"/>
        <v>102</v>
      </c>
      <c r="H23" s="174">
        <v>9</v>
      </c>
      <c r="I23" s="175">
        <v>16</v>
      </c>
      <c r="J23" s="42">
        <f t="shared" si="2"/>
        <v>25</v>
      </c>
      <c r="K23" s="174">
        <v>1</v>
      </c>
      <c r="L23" s="175">
        <v>8</v>
      </c>
      <c r="M23" s="42">
        <f t="shared" si="3"/>
        <v>9</v>
      </c>
      <c r="N23" s="174">
        <v>196</v>
      </c>
      <c r="O23" s="175">
        <v>192</v>
      </c>
      <c r="P23" s="42">
        <f t="shared" si="4"/>
        <v>388</v>
      </c>
      <c r="Q23" s="105">
        <f t="shared" si="6"/>
        <v>255</v>
      </c>
      <c r="R23" s="106">
        <f t="shared" si="6"/>
        <v>269</v>
      </c>
      <c r="S23" s="43">
        <f t="shared" si="5"/>
        <v>524</v>
      </c>
      <c r="T23" s="107">
        <f t="shared" si="7"/>
        <v>62.807881773399011</v>
      </c>
      <c r="U23" s="108">
        <f t="shared" si="7"/>
        <v>59.120879120879124</v>
      </c>
      <c r="V23" s="109">
        <f t="shared" si="7"/>
        <v>60.859465737514519</v>
      </c>
      <c r="W23" s="107">
        <f t="shared" si="8"/>
        <v>22.745098039215687</v>
      </c>
      <c r="X23" s="108">
        <f t="shared" si="8"/>
        <v>25.650557620817843</v>
      </c>
      <c r="Y23" s="110">
        <f t="shared" si="8"/>
        <v>24.236641221374043</v>
      </c>
      <c r="Z23" s="73" t="s">
        <v>14</v>
      </c>
      <c r="AA23" s="44">
        <v>1</v>
      </c>
    </row>
    <row r="24" spans="1:27" ht="12" customHeight="1" x14ac:dyDescent="0.15">
      <c r="A24" s="12" t="s">
        <v>46</v>
      </c>
      <c r="B24" s="184">
        <v>58</v>
      </c>
      <c r="C24" s="185">
        <v>65</v>
      </c>
      <c r="D24" s="3">
        <f t="shared" si="0"/>
        <v>123</v>
      </c>
      <c r="E24" s="184">
        <v>10</v>
      </c>
      <c r="F24" s="185">
        <v>10</v>
      </c>
      <c r="G24" s="3">
        <f t="shared" si="1"/>
        <v>20</v>
      </c>
      <c r="H24" s="184">
        <v>0</v>
      </c>
      <c r="I24" s="185">
        <v>2</v>
      </c>
      <c r="J24" s="3">
        <f t="shared" si="2"/>
        <v>2</v>
      </c>
      <c r="K24" s="184">
        <v>0</v>
      </c>
      <c r="L24" s="185">
        <v>0</v>
      </c>
      <c r="M24" s="3">
        <f t="shared" si="3"/>
        <v>0</v>
      </c>
      <c r="N24" s="184">
        <v>37</v>
      </c>
      <c r="O24" s="185">
        <v>35</v>
      </c>
      <c r="P24" s="3">
        <f t="shared" si="4"/>
        <v>72</v>
      </c>
      <c r="Q24" s="99">
        <f t="shared" si="6"/>
        <v>47</v>
      </c>
      <c r="R24" s="100">
        <f t="shared" si="6"/>
        <v>47</v>
      </c>
      <c r="S24" s="4">
        <f t="shared" si="5"/>
        <v>94</v>
      </c>
      <c r="T24" s="101">
        <f t="shared" si="7"/>
        <v>81.034482758620683</v>
      </c>
      <c r="U24" s="102">
        <f t="shared" si="7"/>
        <v>72.307692307692307</v>
      </c>
      <c r="V24" s="103">
        <f t="shared" si="7"/>
        <v>76.422764227642276</v>
      </c>
      <c r="W24" s="101">
        <f t="shared" si="8"/>
        <v>21.276595744680851</v>
      </c>
      <c r="X24" s="102">
        <f t="shared" si="8"/>
        <v>25.531914893617021</v>
      </c>
      <c r="Y24" s="104">
        <f t="shared" si="8"/>
        <v>23.404255319148938</v>
      </c>
      <c r="Z24" s="72" t="s">
        <v>14</v>
      </c>
      <c r="AA24" s="18">
        <f>AA23+1</f>
        <v>2</v>
      </c>
    </row>
    <row r="25" spans="1:27" s="86" customFormat="1" ht="12" customHeight="1" x14ac:dyDescent="0.15">
      <c r="A25" s="41" t="s">
        <v>47</v>
      </c>
      <c r="B25" s="174">
        <v>268</v>
      </c>
      <c r="C25" s="175">
        <v>294</v>
      </c>
      <c r="D25" s="42">
        <f t="shared" si="0"/>
        <v>562</v>
      </c>
      <c r="E25" s="174">
        <v>51</v>
      </c>
      <c r="F25" s="175">
        <v>54</v>
      </c>
      <c r="G25" s="42">
        <f t="shared" si="1"/>
        <v>105</v>
      </c>
      <c r="H25" s="174">
        <v>9</v>
      </c>
      <c r="I25" s="175">
        <v>19</v>
      </c>
      <c r="J25" s="42">
        <f t="shared" si="2"/>
        <v>28</v>
      </c>
      <c r="K25" s="174">
        <v>0</v>
      </c>
      <c r="L25" s="175">
        <v>2</v>
      </c>
      <c r="M25" s="42">
        <f t="shared" si="3"/>
        <v>2</v>
      </c>
      <c r="N25" s="174">
        <v>111</v>
      </c>
      <c r="O25" s="175">
        <v>107</v>
      </c>
      <c r="P25" s="42">
        <f t="shared" si="4"/>
        <v>218</v>
      </c>
      <c r="Q25" s="105">
        <f t="shared" si="6"/>
        <v>171</v>
      </c>
      <c r="R25" s="106">
        <f t="shared" si="6"/>
        <v>182</v>
      </c>
      <c r="S25" s="43">
        <f t="shared" si="5"/>
        <v>353</v>
      </c>
      <c r="T25" s="107">
        <f t="shared" si="7"/>
        <v>63.805970149253731</v>
      </c>
      <c r="U25" s="108">
        <f t="shared" si="7"/>
        <v>61.904761904761905</v>
      </c>
      <c r="V25" s="109">
        <f t="shared" si="7"/>
        <v>62.811387900355875</v>
      </c>
      <c r="W25" s="107">
        <f t="shared" si="8"/>
        <v>35.087719298245609</v>
      </c>
      <c r="X25" s="108">
        <f t="shared" si="8"/>
        <v>40.109890109890109</v>
      </c>
      <c r="Y25" s="110">
        <f t="shared" si="8"/>
        <v>37.677053824362602</v>
      </c>
      <c r="Z25" s="73" t="s">
        <v>15</v>
      </c>
      <c r="AA25" s="44">
        <v>1</v>
      </c>
    </row>
    <row r="26" spans="1:27" ht="12" customHeight="1" x14ac:dyDescent="0.15">
      <c r="A26" s="12" t="s">
        <v>48</v>
      </c>
      <c r="B26" s="184">
        <v>133</v>
      </c>
      <c r="C26" s="185">
        <v>137</v>
      </c>
      <c r="D26" s="3">
        <f t="shared" si="0"/>
        <v>270</v>
      </c>
      <c r="E26" s="184">
        <v>22</v>
      </c>
      <c r="F26" s="185">
        <v>31</v>
      </c>
      <c r="G26" s="3">
        <f t="shared" si="1"/>
        <v>53</v>
      </c>
      <c r="H26" s="184">
        <v>7</v>
      </c>
      <c r="I26" s="185">
        <v>6</v>
      </c>
      <c r="J26" s="3">
        <f t="shared" si="2"/>
        <v>13</v>
      </c>
      <c r="K26" s="184">
        <v>0</v>
      </c>
      <c r="L26" s="185">
        <v>1</v>
      </c>
      <c r="M26" s="3">
        <f t="shared" si="3"/>
        <v>1</v>
      </c>
      <c r="N26" s="184">
        <v>50</v>
      </c>
      <c r="O26" s="185">
        <v>39</v>
      </c>
      <c r="P26" s="3">
        <f t="shared" si="4"/>
        <v>89</v>
      </c>
      <c r="Q26" s="99">
        <f t="shared" si="6"/>
        <v>79</v>
      </c>
      <c r="R26" s="100">
        <f t="shared" si="6"/>
        <v>77</v>
      </c>
      <c r="S26" s="4">
        <f t="shared" si="5"/>
        <v>156</v>
      </c>
      <c r="T26" s="101">
        <f t="shared" si="7"/>
        <v>59.398496240601503</v>
      </c>
      <c r="U26" s="102">
        <f t="shared" si="7"/>
        <v>56.20437956204379</v>
      </c>
      <c r="V26" s="103">
        <f t="shared" si="7"/>
        <v>57.777777777777771</v>
      </c>
      <c r="W26" s="101">
        <f t="shared" si="8"/>
        <v>36.708860759493675</v>
      </c>
      <c r="X26" s="102">
        <f t="shared" si="8"/>
        <v>48.051948051948052</v>
      </c>
      <c r="Y26" s="104">
        <f t="shared" si="8"/>
        <v>42.307692307692307</v>
      </c>
      <c r="Z26" s="72" t="s">
        <v>15</v>
      </c>
      <c r="AA26" s="18">
        <f>AA25+1</f>
        <v>2</v>
      </c>
    </row>
    <row r="27" spans="1:27" s="86" customFormat="1" ht="12" customHeight="1" x14ac:dyDescent="0.15">
      <c r="A27" s="41" t="s">
        <v>49</v>
      </c>
      <c r="B27" s="174">
        <v>251</v>
      </c>
      <c r="C27" s="175">
        <v>280</v>
      </c>
      <c r="D27" s="42">
        <f t="shared" si="0"/>
        <v>531</v>
      </c>
      <c r="E27" s="174">
        <v>46</v>
      </c>
      <c r="F27" s="175">
        <v>49</v>
      </c>
      <c r="G27" s="42">
        <f t="shared" si="1"/>
        <v>95</v>
      </c>
      <c r="H27" s="174">
        <v>6</v>
      </c>
      <c r="I27" s="175">
        <v>10</v>
      </c>
      <c r="J27" s="42">
        <f t="shared" si="2"/>
        <v>16</v>
      </c>
      <c r="K27" s="174">
        <v>1</v>
      </c>
      <c r="L27" s="175">
        <v>0</v>
      </c>
      <c r="M27" s="42">
        <f t="shared" si="3"/>
        <v>1</v>
      </c>
      <c r="N27" s="174">
        <v>118</v>
      </c>
      <c r="O27" s="175">
        <v>109</v>
      </c>
      <c r="P27" s="42">
        <f t="shared" si="4"/>
        <v>227</v>
      </c>
      <c r="Q27" s="105">
        <f t="shared" si="6"/>
        <v>171</v>
      </c>
      <c r="R27" s="106">
        <f t="shared" si="6"/>
        <v>168</v>
      </c>
      <c r="S27" s="43">
        <f t="shared" si="5"/>
        <v>339</v>
      </c>
      <c r="T27" s="107">
        <f t="shared" si="7"/>
        <v>68.127490039840637</v>
      </c>
      <c r="U27" s="108">
        <f t="shared" si="7"/>
        <v>60</v>
      </c>
      <c r="V27" s="109">
        <f t="shared" si="7"/>
        <v>63.841807909604519</v>
      </c>
      <c r="W27" s="107">
        <f t="shared" si="8"/>
        <v>30.409356725146196</v>
      </c>
      <c r="X27" s="108">
        <f t="shared" si="8"/>
        <v>35.119047619047613</v>
      </c>
      <c r="Y27" s="110">
        <f t="shared" si="8"/>
        <v>32.743362831858406</v>
      </c>
      <c r="Z27" s="73" t="s">
        <v>16</v>
      </c>
      <c r="AA27" s="44">
        <v>1</v>
      </c>
    </row>
    <row r="28" spans="1:27" ht="12" customHeight="1" x14ac:dyDescent="0.15">
      <c r="A28" s="11" t="s">
        <v>50</v>
      </c>
      <c r="B28" s="176">
        <v>156</v>
      </c>
      <c r="C28" s="177">
        <v>141</v>
      </c>
      <c r="D28" s="1">
        <f t="shared" si="0"/>
        <v>297</v>
      </c>
      <c r="E28" s="176">
        <v>21</v>
      </c>
      <c r="F28" s="177">
        <v>20</v>
      </c>
      <c r="G28" s="1">
        <f t="shared" si="1"/>
        <v>41</v>
      </c>
      <c r="H28" s="176">
        <v>3</v>
      </c>
      <c r="I28" s="177">
        <v>8</v>
      </c>
      <c r="J28" s="1">
        <f t="shared" si="2"/>
        <v>11</v>
      </c>
      <c r="K28" s="176">
        <v>0</v>
      </c>
      <c r="L28" s="177">
        <v>1</v>
      </c>
      <c r="M28" s="1">
        <f t="shared" si="3"/>
        <v>1</v>
      </c>
      <c r="N28" s="176">
        <v>76</v>
      </c>
      <c r="O28" s="177">
        <v>52</v>
      </c>
      <c r="P28" s="1">
        <f t="shared" si="4"/>
        <v>128</v>
      </c>
      <c r="Q28" s="87">
        <f t="shared" si="6"/>
        <v>100</v>
      </c>
      <c r="R28" s="88">
        <f t="shared" si="6"/>
        <v>81</v>
      </c>
      <c r="S28" s="2">
        <f t="shared" si="5"/>
        <v>181</v>
      </c>
      <c r="T28" s="89">
        <f t="shared" si="7"/>
        <v>64.102564102564102</v>
      </c>
      <c r="U28" s="90">
        <f t="shared" si="7"/>
        <v>57.446808510638306</v>
      </c>
      <c r="V28" s="91">
        <f t="shared" si="7"/>
        <v>60.942760942760941</v>
      </c>
      <c r="W28" s="89">
        <f t="shared" si="8"/>
        <v>24</v>
      </c>
      <c r="X28" s="90">
        <f t="shared" si="8"/>
        <v>34.567901234567898</v>
      </c>
      <c r="Y28" s="92">
        <f t="shared" si="8"/>
        <v>28.729281767955801</v>
      </c>
      <c r="Z28" s="70" t="s">
        <v>16</v>
      </c>
      <c r="AA28" s="17">
        <f>AA27+1</f>
        <v>2</v>
      </c>
    </row>
    <row r="29" spans="1:27" s="86" customFormat="1" ht="12" customHeight="1" x14ac:dyDescent="0.15">
      <c r="A29" s="37" t="s">
        <v>51</v>
      </c>
      <c r="B29" s="178">
        <v>149</v>
      </c>
      <c r="C29" s="179">
        <v>153</v>
      </c>
      <c r="D29" s="38">
        <f t="shared" si="0"/>
        <v>302</v>
      </c>
      <c r="E29" s="178">
        <v>16</v>
      </c>
      <c r="F29" s="179">
        <v>17</v>
      </c>
      <c r="G29" s="38">
        <f t="shared" si="1"/>
        <v>33</v>
      </c>
      <c r="H29" s="178">
        <v>1</v>
      </c>
      <c r="I29" s="179">
        <v>5</v>
      </c>
      <c r="J29" s="38">
        <f t="shared" si="2"/>
        <v>6</v>
      </c>
      <c r="K29" s="178">
        <v>2</v>
      </c>
      <c r="L29" s="179">
        <v>1</v>
      </c>
      <c r="M29" s="38">
        <f t="shared" si="3"/>
        <v>3</v>
      </c>
      <c r="N29" s="178">
        <v>64</v>
      </c>
      <c r="O29" s="179">
        <v>46</v>
      </c>
      <c r="P29" s="38">
        <f t="shared" si="4"/>
        <v>110</v>
      </c>
      <c r="Q29" s="93">
        <f t="shared" si="6"/>
        <v>83</v>
      </c>
      <c r="R29" s="94">
        <f t="shared" si="6"/>
        <v>69</v>
      </c>
      <c r="S29" s="39">
        <f t="shared" si="5"/>
        <v>152</v>
      </c>
      <c r="T29" s="95">
        <f t="shared" si="7"/>
        <v>55.70469798657718</v>
      </c>
      <c r="U29" s="96">
        <f t="shared" si="7"/>
        <v>45.098039215686278</v>
      </c>
      <c r="V29" s="97">
        <f t="shared" si="7"/>
        <v>50.331125827814574</v>
      </c>
      <c r="W29" s="95">
        <f t="shared" si="8"/>
        <v>20.481927710843372</v>
      </c>
      <c r="X29" s="96">
        <f t="shared" si="8"/>
        <v>31.884057971014489</v>
      </c>
      <c r="Y29" s="98">
        <f t="shared" si="8"/>
        <v>25.657894736842106</v>
      </c>
      <c r="Z29" s="71" t="s">
        <v>16</v>
      </c>
      <c r="AA29" s="40">
        <f>AA28+1</f>
        <v>3</v>
      </c>
    </row>
    <row r="30" spans="1:27" ht="12" customHeight="1" x14ac:dyDescent="0.15">
      <c r="A30" s="12" t="s">
        <v>52</v>
      </c>
      <c r="B30" s="184">
        <v>116</v>
      </c>
      <c r="C30" s="185">
        <v>106</v>
      </c>
      <c r="D30" s="3">
        <f t="shared" si="0"/>
        <v>222</v>
      </c>
      <c r="E30" s="184">
        <v>23</v>
      </c>
      <c r="F30" s="185">
        <v>20</v>
      </c>
      <c r="G30" s="3">
        <f t="shared" si="1"/>
        <v>43</v>
      </c>
      <c r="H30" s="184">
        <v>5</v>
      </c>
      <c r="I30" s="185">
        <v>10</v>
      </c>
      <c r="J30" s="3">
        <f t="shared" si="2"/>
        <v>15</v>
      </c>
      <c r="K30" s="184">
        <v>0</v>
      </c>
      <c r="L30" s="185">
        <v>0</v>
      </c>
      <c r="M30" s="3">
        <f t="shared" si="3"/>
        <v>0</v>
      </c>
      <c r="N30" s="184">
        <v>38</v>
      </c>
      <c r="O30" s="185">
        <v>37</v>
      </c>
      <c r="P30" s="3">
        <f t="shared" si="4"/>
        <v>75</v>
      </c>
      <c r="Q30" s="99">
        <f t="shared" si="6"/>
        <v>66</v>
      </c>
      <c r="R30" s="100">
        <f t="shared" si="6"/>
        <v>67</v>
      </c>
      <c r="S30" s="4">
        <f t="shared" si="5"/>
        <v>133</v>
      </c>
      <c r="T30" s="101">
        <f t="shared" si="7"/>
        <v>56.896551724137936</v>
      </c>
      <c r="U30" s="102">
        <f t="shared" si="7"/>
        <v>63.20754716981132</v>
      </c>
      <c r="V30" s="103">
        <f t="shared" si="7"/>
        <v>59.909909909909906</v>
      </c>
      <c r="W30" s="101">
        <f t="shared" si="8"/>
        <v>42.424242424242422</v>
      </c>
      <c r="X30" s="102">
        <f t="shared" si="8"/>
        <v>44.776119402985074</v>
      </c>
      <c r="Y30" s="104">
        <f t="shared" si="8"/>
        <v>43.609022556390975</v>
      </c>
      <c r="Z30" s="72" t="s">
        <v>16</v>
      </c>
      <c r="AA30" s="18">
        <f>AA29+1</f>
        <v>4</v>
      </c>
    </row>
    <row r="31" spans="1:27" s="86" customFormat="1" ht="12" customHeight="1" x14ac:dyDescent="0.15">
      <c r="A31" s="41" t="s">
        <v>53</v>
      </c>
      <c r="B31" s="174">
        <v>296</v>
      </c>
      <c r="C31" s="175">
        <v>315</v>
      </c>
      <c r="D31" s="42">
        <f t="shared" si="0"/>
        <v>611</v>
      </c>
      <c r="E31" s="174">
        <v>78</v>
      </c>
      <c r="F31" s="175">
        <v>76</v>
      </c>
      <c r="G31" s="42">
        <f t="shared" si="1"/>
        <v>154</v>
      </c>
      <c r="H31" s="174">
        <v>14</v>
      </c>
      <c r="I31" s="175">
        <v>25</v>
      </c>
      <c r="J31" s="42">
        <f t="shared" si="2"/>
        <v>39</v>
      </c>
      <c r="K31" s="174">
        <v>1</v>
      </c>
      <c r="L31" s="175">
        <v>2</v>
      </c>
      <c r="M31" s="42">
        <f t="shared" si="3"/>
        <v>3</v>
      </c>
      <c r="N31" s="174">
        <v>99</v>
      </c>
      <c r="O31" s="175">
        <v>105</v>
      </c>
      <c r="P31" s="42">
        <f t="shared" si="4"/>
        <v>204</v>
      </c>
      <c r="Q31" s="105">
        <f t="shared" si="6"/>
        <v>192</v>
      </c>
      <c r="R31" s="106">
        <f t="shared" si="6"/>
        <v>208</v>
      </c>
      <c r="S31" s="43">
        <f t="shared" si="5"/>
        <v>400</v>
      </c>
      <c r="T31" s="107">
        <f t="shared" si="7"/>
        <v>64.86486486486487</v>
      </c>
      <c r="U31" s="108">
        <f t="shared" si="7"/>
        <v>66.031746031746025</v>
      </c>
      <c r="V31" s="109">
        <f t="shared" si="7"/>
        <v>65.466448445171849</v>
      </c>
      <c r="W31" s="107">
        <f t="shared" si="8"/>
        <v>47.916666666666671</v>
      </c>
      <c r="X31" s="108">
        <f t="shared" si="8"/>
        <v>48.557692307692307</v>
      </c>
      <c r="Y31" s="110">
        <f t="shared" si="8"/>
        <v>48.25</v>
      </c>
      <c r="Z31" s="73" t="s">
        <v>17</v>
      </c>
      <c r="AA31" s="44">
        <v>1</v>
      </c>
    </row>
    <row r="32" spans="1:27" ht="12" customHeight="1" x14ac:dyDescent="0.15">
      <c r="A32" s="12" t="s">
        <v>54</v>
      </c>
      <c r="B32" s="184">
        <v>52</v>
      </c>
      <c r="C32" s="185">
        <v>47</v>
      </c>
      <c r="D32" s="3">
        <f t="shared" si="0"/>
        <v>99</v>
      </c>
      <c r="E32" s="184">
        <v>6</v>
      </c>
      <c r="F32" s="185">
        <v>12</v>
      </c>
      <c r="G32" s="3">
        <f t="shared" si="1"/>
        <v>18</v>
      </c>
      <c r="H32" s="184">
        <v>1</v>
      </c>
      <c r="I32" s="185">
        <v>2</v>
      </c>
      <c r="J32" s="3">
        <f t="shared" si="2"/>
        <v>3</v>
      </c>
      <c r="K32" s="184">
        <v>0</v>
      </c>
      <c r="L32" s="185">
        <v>1</v>
      </c>
      <c r="M32" s="3">
        <f t="shared" si="3"/>
        <v>1</v>
      </c>
      <c r="N32" s="184">
        <v>33</v>
      </c>
      <c r="O32" s="185">
        <v>25</v>
      </c>
      <c r="P32" s="3">
        <f t="shared" si="4"/>
        <v>58</v>
      </c>
      <c r="Q32" s="99">
        <f t="shared" si="6"/>
        <v>40</v>
      </c>
      <c r="R32" s="100">
        <f t="shared" si="6"/>
        <v>40</v>
      </c>
      <c r="S32" s="4">
        <f t="shared" si="5"/>
        <v>80</v>
      </c>
      <c r="T32" s="101">
        <f t="shared" si="7"/>
        <v>76.923076923076934</v>
      </c>
      <c r="U32" s="102">
        <f t="shared" si="7"/>
        <v>85.106382978723403</v>
      </c>
      <c r="V32" s="103">
        <f t="shared" si="7"/>
        <v>80.808080808080803</v>
      </c>
      <c r="W32" s="101">
        <f t="shared" si="8"/>
        <v>17.5</v>
      </c>
      <c r="X32" s="102">
        <f t="shared" si="8"/>
        <v>35</v>
      </c>
      <c r="Y32" s="104">
        <f t="shared" si="8"/>
        <v>26.25</v>
      </c>
      <c r="Z32" s="72" t="s">
        <v>17</v>
      </c>
      <c r="AA32" s="18">
        <f>AA31+1</f>
        <v>2</v>
      </c>
    </row>
    <row r="33" spans="1:27" s="86" customFormat="1" ht="12" customHeight="1" x14ac:dyDescent="0.15">
      <c r="A33" s="41" t="s">
        <v>55</v>
      </c>
      <c r="B33" s="174">
        <v>348</v>
      </c>
      <c r="C33" s="175">
        <v>366</v>
      </c>
      <c r="D33" s="42">
        <f t="shared" si="0"/>
        <v>714</v>
      </c>
      <c r="E33" s="174">
        <v>65</v>
      </c>
      <c r="F33" s="175">
        <v>66</v>
      </c>
      <c r="G33" s="42">
        <f t="shared" si="1"/>
        <v>131</v>
      </c>
      <c r="H33" s="174">
        <v>14</v>
      </c>
      <c r="I33" s="175">
        <v>21</v>
      </c>
      <c r="J33" s="42">
        <f t="shared" si="2"/>
        <v>35</v>
      </c>
      <c r="K33" s="174">
        <v>3</v>
      </c>
      <c r="L33" s="175">
        <v>7</v>
      </c>
      <c r="M33" s="42">
        <f t="shared" si="3"/>
        <v>10</v>
      </c>
      <c r="N33" s="174">
        <v>144</v>
      </c>
      <c r="O33" s="175">
        <v>132</v>
      </c>
      <c r="P33" s="42">
        <f t="shared" si="4"/>
        <v>276</v>
      </c>
      <c r="Q33" s="105">
        <f t="shared" si="6"/>
        <v>226</v>
      </c>
      <c r="R33" s="106">
        <f t="shared" si="6"/>
        <v>226</v>
      </c>
      <c r="S33" s="43">
        <f t="shared" si="5"/>
        <v>452</v>
      </c>
      <c r="T33" s="107">
        <f t="shared" si="7"/>
        <v>64.942528735632195</v>
      </c>
      <c r="U33" s="108">
        <f t="shared" si="7"/>
        <v>61.748633879781423</v>
      </c>
      <c r="V33" s="109">
        <f t="shared" si="7"/>
        <v>63.305322128851536</v>
      </c>
      <c r="W33" s="107">
        <f t="shared" si="8"/>
        <v>34.955752212389378</v>
      </c>
      <c r="X33" s="108">
        <f t="shared" si="8"/>
        <v>38.495575221238937</v>
      </c>
      <c r="Y33" s="110">
        <f t="shared" si="8"/>
        <v>36.725663716814161</v>
      </c>
      <c r="Z33" s="73" t="s">
        <v>18</v>
      </c>
      <c r="AA33" s="44">
        <v>1</v>
      </c>
    </row>
    <row r="34" spans="1:27" ht="12" customHeight="1" x14ac:dyDescent="0.15">
      <c r="A34" s="11" t="s">
        <v>56</v>
      </c>
      <c r="B34" s="176">
        <v>475</v>
      </c>
      <c r="C34" s="177">
        <v>467</v>
      </c>
      <c r="D34" s="1">
        <f t="shared" si="0"/>
        <v>942</v>
      </c>
      <c r="E34" s="176">
        <v>74</v>
      </c>
      <c r="F34" s="177">
        <v>62</v>
      </c>
      <c r="G34" s="1">
        <f t="shared" si="1"/>
        <v>136</v>
      </c>
      <c r="H34" s="176">
        <v>23</v>
      </c>
      <c r="I34" s="177">
        <v>36</v>
      </c>
      <c r="J34" s="1">
        <f t="shared" si="2"/>
        <v>59</v>
      </c>
      <c r="K34" s="176">
        <v>3</v>
      </c>
      <c r="L34" s="177">
        <v>1</v>
      </c>
      <c r="M34" s="1">
        <f t="shared" si="3"/>
        <v>4</v>
      </c>
      <c r="N34" s="176">
        <v>151</v>
      </c>
      <c r="O34" s="177">
        <v>155</v>
      </c>
      <c r="P34" s="1">
        <f t="shared" si="4"/>
        <v>306</v>
      </c>
      <c r="Q34" s="87">
        <f t="shared" si="6"/>
        <v>251</v>
      </c>
      <c r="R34" s="88">
        <f t="shared" si="6"/>
        <v>254</v>
      </c>
      <c r="S34" s="2">
        <f t="shared" si="5"/>
        <v>505</v>
      </c>
      <c r="T34" s="89">
        <f t="shared" si="7"/>
        <v>52.84210526315789</v>
      </c>
      <c r="U34" s="90">
        <f t="shared" si="7"/>
        <v>54.389721627408996</v>
      </c>
      <c r="V34" s="91">
        <f t="shared" si="7"/>
        <v>53.609341825902334</v>
      </c>
      <c r="W34" s="89">
        <f t="shared" si="8"/>
        <v>38.645418326693225</v>
      </c>
      <c r="X34" s="90">
        <f t="shared" si="8"/>
        <v>38.582677165354326</v>
      </c>
      <c r="Y34" s="92">
        <f t="shared" si="8"/>
        <v>38.613861386138616</v>
      </c>
      <c r="Z34" s="70" t="s">
        <v>18</v>
      </c>
      <c r="AA34" s="17">
        <f>AA33+1</f>
        <v>2</v>
      </c>
    </row>
    <row r="35" spans="1:27" s="86" customFormat="1" ht="12" customHeight="1" x14ac:dyDescent="0.15">
      <c r="A35" s="37" t="s">
        <v>57</v>
      </c>
      <c r="B35" s="178">
        <v>212</v>
      </c>
      <c r="C35" s="179">
        <v>200</v>
      </c>
      <c r="D35" s="38">
        <f t="shared" si="0"/>
        <v>412</v>
      </c>
      <c r="E35" s="178">
        <v>33</v>
      </c>
      <c r="F35" s="179">
        <v>37</v>
      </c>
      <c r="G35" s="38">
        <f t="shared" si="1"/>
        <v>70</v>
      </c>
      <c r="H35" s="178">
        <v>22</v>
      </c>
      <c r="I35" s="179">
        <v>18</v>
      </c>
      <c r="J35" s="38">
        <f t="shared" si="2"/>
        <v>40</v>
      </c>
      <c r="K35" s="178">
        <v>0</v>
      </c>
      <c r="L35" s="179">
        <v>0</v>
      </c>
      <c r="M35" s="38">
        <f t="shared" si="3"/>
        <v>0</v>
      </c>
      <c r="N35" s="178">
        <v>75</v>
      </c>
      <c r="O35" s="179">
        <v>75</v>
      </c>
      <c r="P35" s="38">
        <f t="shared" si="4"/>
        <v>150</v>
      </c>
      <c r="Q35" s="93">
        <f t="shared" si="6"/>
        <v>130</v>
      </c>
      <c r="R35" s="94">
        <f t="shared" si="6"/>
        <v>130</v>
      </c>
      <c r="S35" s="39">
        <f t="shared" si="5"/>
        <v>260</v>
      </c>
      <c r="T35" s="95">
        <f t="shared" si="7"/>
        <v>61.320754716981128</v>
      </c>
      <c r="U35" s="96">
        <f t="shared" si="7"/>
        <v>65</v>
      </c>
      <c r="V35" s="97">
        <f t="shared" si="7"/>
        <v>63.10679611650486</v>
      </c>
      <c r="W35" s="95">
        <f t="shared" si="8"/>
        <v>42.307692307692307</v>
      </c>
      <c r="X35" s="96">
        <f t="shared" si="8"/>
        <v>42.307692307692307</v>
      </c>
      <c r="Y35" s="98">
        <f t="shared" si="8"/>
        <v>42.307692307692307</v>
      </c>
      <c r="Z35" s="71" t="s">
        <v>18</v>
      </c>
      <c r="AA35" s="40">
        <f>AA34+1</f>
        <v>3</v>
      </c>
    </row>
    <row r="36" spans="1:27" ht="12" customHeight="1" x14ac:dyDescent="0.15">
      <c r="A36" s="11" t="s">
        <v>58</v>
      </c>
      <c r="B36" s="176">
        <v>212</v>
      </c>
      <c r="C36" s="177">
        <v>211</v>
      </c>
      <c r="D36" s="1">
        <f t="shared" si="0"/>
        <v>423</v>
      </c>
      <c r="E36" s="176">
        <v>38</v>
      </c>
      <c r="F36" s="177">
        <v>38</v>
      </c>
      <c r="G36" s="1">
        <f t="shared" si="1"/>
        <v>76</v>
      </c>
      <c r="H36" s="176">
        <v>20</v>
      </c>
      <c r="I36" s="177">
        <v>26</v>
      </c>
      <c r="J36" s="1">
        <f t="shared" si="2"/>
        <v>46</v>
      </c>
      <c r="K36" s="176">
        <v>1</v>
      </c>
      <c r="L36" s="177">
        <v>1</v>
      </c>
      <c r="M36" s="1">
        <f t="shared" si="3"/>
        <v>2</v>
      </c>
      <c r="N36" s="176">
        <v>60</v>
      </c>
      <c r="O36" s="177">
        <v>56</v>
      </c>
      <c r="P36" s="1">
        <f t="shared" si="4"/>
        <v>116</v>
      </c>
      <c r="Q36" s="87">
        <f t="shared" si="6"/>
        <v>119</v>
      </c>
      <c r="R36" s="88">
        <f t="shared" si="6"/>
        <v>121</v>
      </c>
      <c r="S36" s="2">
        <f t="shared" si="5"/>
        <v>240</v>
      </c>
      <c r="T36" s="89">
        <f t="shared" si="7"/>
        <v>56.132075471698116</v>
      </c>
      <c r="U36" s="90">
        <f t="shared" si="7"/>
        <v>57.345971563981045</v>
      </c>
      <c r="V36" s="91">
        <f t="shared" si="7"/>
        <v>56.737588652482273</v>
      </c>
      <c r="W36" s="89">
        <f t="shared" si="8"/>
        <v>48.739495798319325</v>
      </c>
      <c r="X36" s="90">
        <f t="shared" si="8"/>
        <v>52.892561983471076</v>
      </c>
      <c r="Y36" s="92">
        <f t="shared" si="8"/>
        <v>50.833333333333329</v>
      </c>
      <c r="Z36" s="70" t="s">
        <v>18</v>
      </c>
      <c r="AA36" s="17">
        <f>AA35+1</f>
        <v>4</v>
      </c>
    </row>
    <row r="37" spans="1:27" s="86" customFormat="1" ht="12" customHeight="1" x14ac:dyDescent="0.15">
      <c r="A37" s="45" t="s">
        <v>59</v>
      </c>
      <c r="B37" s="180">
        <v>2006</v>
      </c>
      <c r="C37" s="181">
        <v>2141</v>
      </c>
      <c r="D37" s="46">
        <f t="shared" si="0"/>
        <v>4147</v>
      </c>
      <c r="E37" s="180">
        <v>301</v>
      </c>
      <c r="F37" s="181">
        <v>326</v>
      </c>
      <c r="G37" s="46">
        <f t="shared" si="1"/>
        <v>627</v>
      </c>
      <c r="H37" s="180">
        <v>92</v>
      </c>
      <c r="I37" s="181">
        <v>167</v>
      </c>
      <c r="J37" s="46">
        <f t="shared" si="2"/>
        <v>259</v>
      </c>
      <c r="K37" s="180">
        <v>7</v>
      </c>
      <c r="L37" s="181">
        <v>8</v>
      </c>
      <c r="M37" s="46">
        <f t="shared" si="3"/>
        <v>15</v>
      </c>
      <c r="N37" s="180">
        <v>651</v>
      </c>
      <c r="O37" s="181">
        <v>634</v>
      </c>
      <c r="P37" s="46">
        <f t="shared" si="4"/>
        <v>1285</v>
      </c>
      <c r="Q37" s="111">
        <f t="shared" si="6"/>
        <v>1051</v>
      </c>
      <c r="R37" s="112">
        <f t="shared" si="6"/>
        <v>1135</v>
      </c>
      <c r="S37" s="47">
        <f t="shared" si="5"/>
        <v>2186</v>
      </c>
      <c r="T37" s="113">
        <f t="shared" si="7"/>
        <v>52.392821535393821</v>
      </c>
      <c r="U37" s="114">
        <f t="shared" si="7"/>
        <v>53.012610929472217</v>
      </c>
      <c r="V37" s="115">
        <f t="shared" si="7"/>
        <v>52.712804436942371</v>
      </c>
      <c r="W37" s="113">
        <f t="shared" si="8"/>
        <v>37.392959086584206</v>
      </c>
      <c r="X37" s="114">
        <f t="shared" si="8"/>
        <v>43.436123348017617</v>
      </c>
      <c r="Y37" s="116">
        <f t="shared" si="8"/>
        <v>40.530649588289116</v>
      </c>
      <c r="Z37" s="74" t="s">
        <v>18</v>
      </c>
      <c r="AA37" s="48">
        <f>AA36+1</f>
        <v>5</v>
      </c>
    </row>
    <row r="38" spans="1:27" ht="12" customHeight="1" x14ac:dyDescent="0.15">
      <c r="A38" s="13" t="s">
        <v>60</v>
      </c>
      <c r="B38" s="182">
        <v>730</v>
      </c>
      <c r="C38" s="183">
        <v>701</v>
      </c>
      <c r="D38" s="28">
        <f t="shared" si="0"/>
        <v>1431</v>
      </c>
      <c r="E38" s="182">
        <v>130</v>
      </c>
      <c r="F38" s="183">
        <v>136</v>
      </c>
      <c r="G38" s="28">
        <f t="shared" si="1"/>
        <v>266</v>
      </c>
      <c r="H38" s="182">
        <v>36</v>
      </c>
      <c r="I38" s="183">
        <v>57</v>
      </c>
      <c r="J38" s="28">
        <f t="shared" si="2"/>
        <v>93</v>
      </c>
      <c r="K38" s="182">
        <v>2</v>
      </c>
      <c r="L38" s="183">
        <v>4</v>
      </c>
      <c r="M38" s="28">
        <f t="shared" si="3"/>
        <v>6</v>
      </c>
      <c r="N38" s="182">
        <v>227</v>
      </c>
      <c r="O38" s="183">
        <v>190</v>
      </c>
      <c r="P38" s="28">
        <f t="shared" si="4"/>
        <v>417</v>
      </c>
      <c r="Q38" s="117">
        <f t="shared" ref="Q38:R60" si="10">SUMIF($E$4:$P$4,Q$4,$E38:$P38)</f>
        <v>395</v>
      </c>
      <c r="R38" s="118">
        <f t="shared" si="10"/>
        <v>387</v>
      </c>
      <c r="S38" s="29">
        <f t="shared" si="5"/>
        <v>782</v>
      </c>
      <c r="T38" s="119">
        <f t="shared" si="7"/>
        <v>54.109589041095894</v>
      </c>
      <c r="U38" s="120">
        <f t="shared" si="7"/>
        <v>55.206847360912981</v>
      </c>
      <c r="V38" s="121">
        <f t="shared" si="7"/>
        <v>54.647099930118806</v>
      </c>
      <c r="W38" s="119">
        <f t="shared" si="8"/>
        <v>42.025316455696206</v>
      </c>
      <c r="X38" s="120">
        <f t="shared" si="8"/>
        <v>49.870801033591732</v>
      </c>
      <c r="Y38" s="122">
        <f t="shared" si="8"/>
        <v>45.907928388746804</v>
      </c>
      <c r="Z38" s="75" t="s">
        <v>19</v>
      </c>
      <c r="AA38" s="19">
        <v>1</v>
      </c>
    </row>
    <row r="39" spans="1:27" s="86" customFormat="1" ht="12" customHeight="1" x14ac:dyDescent="0.15">
      <c r="A39" s="37" t="s">
        <v>61</v>
      </c>
      <c r="B39" s="178">
        <v>1041</v>
      </c>
      <c r="C39" s="179">
        <v>1113</v>
      </c>
      <c r="D39" s="38">
        <f t="shared" si="0"/>
        <v>2154</v>
      </c>
      <c r="E39" s="178">
        <v>136</v>
      </c>
      <c r="F39" s="179">
        <v>123</v>
      </c>
      <c r="G39" s="38">
        <f t="shared" si="1"/>
        <v>259</v>
      </c>
      <c r="H39" s="178">
        <v>59</v>
      </c>
      <c r="I39" s="179">
        <v>95</v>
      </c>
      <c r="J39" s="38">
        <f t="shared" si="2"/>
        <v>154</v>
      </c>
      <c r="K39" s="178">
        <v>17</v>
      </c>
      <c r="L39" s="179">
        <v>30</v>
      </c>
      <c r="M39" s="38">
        <f t="shared" si="3"/>
        <v>47</v>
      </c>
      <c r="N39" s="178">
        <v>370</v>
      </c>
      <c r="O39" s="179">
        <v>337</v>
      </c>
      <c r="P39" s="38">
        <f t="shared" si="4"/>
        <v>707</v>
      </c>
      <c r="Q39" s="93">
        <f t="shared" si="10"/>
        <v>582</v>
      </c>
      <c r="R39" s="94">
        <f t="shared" si="10"/>
        <v>585</v>
      </c>
      <c r="S39" s="39">
        <f t="shared" si="5"/>
        <v>1167</v>
      </c>
      <c r="T39" s="95">
        <f t="shared" si="7"/>
        <v>55.907780979827095</v>
      </c>
      <c r="U39" s="96">
        <f t="shared" si="7"/>
        <v>52.560646900269539</v>
      </c>
      <c r="V39" s="97">
        <f t="shared" si="7"/>
        <v>54.178272980501397</v>
      </c>
      <c r="W39" s="95">
        <f t="shared" si="8"/>
        <v>33.505154639175252</v>
      </c>
      <c r="X39" s="96">
        <f t="shared" si="8"/>
        <v>37.264957264957268</v>
      </c>
      <c r="Y39" s="98">
        <f t="shared" si="8"/>
        <v>35.389888603256217</v>
      </c>
      <c r="Z39" s="71" t="s">
        <v>19</v>
      </c>
      <c r="AA39" s="40">
        <f>AA38+1</f>
        <v>2</v>
      </c>
    </row>
    <row r="40" spans="1:27" ht="12" customHeight="1" x14ac:dyDescent="0.15">
      <c r="A40" s="12" t="s">
        <v>62</v>
      </c>
      <c r="B40" s="184">
        <v>514</v>
      </c>
      <c r="C40" s="185">
        <v>531</v>
      </c>
      <c r="D40" s="3">
        <f t="shared" si="0"/>
        <v>1045</v>
      </c>
      <c r="E40" s="184">
        <v>62</v>
      </c>
      <c r="F40" s="185">
        <v>61</v>
      </c>
      <c r="G40" s="3">
        <f t="shared" si="1"/>
        <v>123</v>
      </c>
      <c r="H40" s="184">
        <v>47</v>
      </c>
      <c r="I40" s="185">
        <v>63</v>
      </c>
      <c r="J40" s="3">
        <f t="shared" si="2"/>
        <v>110</v>
      </c>
      <c r="K40" s="184">
        <v>1</v>
      </c>
      <c r="L40" s="185">
        <v>1</v>
      </c>
      <c r="M40" s="3">
        <f t="shared" si="3"/>
        <v>2</v>
      </c>
      <c r="N40" s="184">
        <v>180</v>
      </c>
      <c r="O40" s="185">
        <v>159</v>
      </c>
      <c r="P40" s="3">
        <f t="shared" si="4"/>
        <v>339</v>
      </c>
      <c r="Q40" s="99">
        <f t="shared" si="10"/>
        <v>290</v>
      </c>
      <c r="R40" s="100">
        <f t="shared" si="10"/>
        <v>284</v>
      </c>
      <c r="S40" s="4">
        <f t="shared" si="5"/>
        <v>574</v>
      </c>
      <c r="T40" s="101">
        <f t="shared" si="7"/>
        <v>56.420233463035018</v>
      </c>
      <c r="U40" s="102">
        <f t="shared" si="7"/>
        <v>53.483992467043315</v>
      </c>
      <c r="V40" s="103">
        <f t="shared" si="7"/>
        <v>54.928229665071768</v>
      </c>
      <c r="W40" s="101">
        <f t="shared" si="8"/>
        <v>37.586206896551722</v>
      </c>
      <c r="X40" s="102">
        <f t="shared" si="8"/>
        <v>43.661971830985912</v>
      </c>
      <c r="Y40" s="104">
        <f t="shared" si="8"/>
        <v>40.592334494773517</v>
      </c>
      <c r="Z40" s="72" t="s">
        <v>19</v>
      </c>
      <c r="AA40" s="18">
        <f>AA39+1</f>
        <v>3</v>
      </c>
    </row>
    <row r="41" spans="1:27" s="86" customFormat="1" ht="12" customHeight="1" x14ac:dyDescent="0.15">
      <c r="A41" s="41" t="s">
        <v>63</v>
      </c>
      <c r="B41" s="174">
        <v>1556</v>
      </c>
      <c r="C41" s="175">
        <v>1690</v>
      </c>
      <c r="D41" s="42">
        <f t="shared" si="0"/>
        <v>3246</v>
      </c>
      <c r="E41" s="174">
        <v>129</v>
      </c>
      <c r="F41" s="175">
        <v>122</v>
      </c>
      <c r="G41" s="42">
        <f t="shared" si="1"/>
        <v>251</v>
      </c>
      <c r="H41" s="174">
        <v>195</v>
      </c>
      <c r="I41" s="175">
        <v>276</v>
      </c>
      <c r="J41" s="42">
        <f t="shared" si="2"/>
        <v>471</v>
      </c>
      <c r="K41" s="174">
        <v>6</v>
      </c>
      <c r="L41" s="175">
        <v>5</v>
      </c>
      <c r="M41" s="42">
        <f t="shared" si="3"/>
        <v>11</v>
      </c>
      <c r="N41" s="174">
        <v>560</v>
      </c>
      <c r="O41" s="175">
        <v>561</v>
      </c>
      <c r="P41" s="42">
        <f t="shared" si="4"/>
        <v>1121</v>
      </c>
      <c r="Q41" s="105">
        <f t="shared" si="10"/>
        <v>890</v>
      </c>
      <c r="R41" s="106">
        <f t="shared" si="10"/>
        <v>964</v>
      </c>
      <c r="S41" s="43">
        <f t="shared" si="5"/>
        <v>1854</v>
      </c>
      <c r="T41" s="107">
        <f t="shared" si="7"/>
        <v>57.197943444730079</v>
      </c>
      <c r="U41" s="108">
        <f t="shared" si="7"/>
        <v>57.041420118343197</v>
      </c>
      <c r="V41" s="109">
        <f t="shared" si="7"/>
        <v>57.116451016635864</v>
      </c>
      <c r="W41" s="107">
        <f t="shared" si="8"/>
        <v>36.40449438202247</v>
      </c>
      <c r="X41" s="108">
        <f t="shared" si="8"/>
        <v>41.286307053941904</v>
      </c>
      <c r="Y41" s="110">
        <f t="shared" si="8"/>
        <v>38.942826321467102</v>
      </c>
      <c r="Z41" s="73" t="s">
        <v>20</v>
      </c>
      <c r="AA41" s="44">
        <v>1</v>
      </c>
    </row>
    <row r="42" spans="1:27" ht="12" customHeight="1" x14ac:dyDescent="0.15">
      <c r="A42" s="11" t="s">
        <v>64</v>
      </c>
      <c r="B42" s="176">
        <v>758</v>
      </c>
      <c r="C42" s="177">
        <v>861</v>
      </c>
      <c r="D42" s="1">
        <f t="shared" si="0"/>
        <v>1619</v>
      </c>
      <c r="E42" s="176">
        <v>70</v>
      </c>
      <c r="F42" s="177">
        <v>69</v>
      </c>
      <c r="G42" s="1">
        <f t="shared" si="1"/>
        <v>139</v>
      </c>
      <c r="H42" s="176">
        <v>111</v>
      </c>
      <c r="I42" s="177">
        <v>172</v>
      </c>
      <c r="J42" s="1">
        <f t="shared" si="2"/>
        <v>283</v>
      </c>
      <c r="K42" s="176">
        <v>6</v>
      </c>
      <c r="L42" s="177">
        <v>5</v>
      </c>
      <c r="M42" s="1">
        <f t="shared" si="3"/>
        <v>11</v>
      </c>
      <c r="N42" s="176">
        <v>267</v>
      </c>
      <c r="O42" s="177">
        <v>263</v>
      </c>
      <c r="P42" s="1">
        <f t="shared" si="4"/>
        <v>530</v>
      </c>
      <c r="Q42" s="87">
        <f t="shared" si="10"/>
        <v>454</v>
      </c>
      <c r="R42" s="88">
        <f t="shared" si="10"/>
        <v>509</v>
      </c>
      <c r="S42" s="2">
        <f t="shared" si="5"/>
        <v>963</v>
      </c>
      <c r="T42" s="89">
        <f t="shared" si="7"/>
        <v>59.894459102902374</v>
      </c>
      <c r="U42" s="90">
        <f t="shared" si="7"/>
        <v>59.117305458768875</v>
      </c>
      <c r="V42" s="91">
        <f t="shared" si="7"/>
        <v>59.481161210623846</v>
      </c>
      <c r="W42" s="89">
        <f t="shared" si="8"/>
        <v>39.867841409691628</v>
      </c>
      <c r="X42" s="90">
        <f t="shared" si="8"/>
        <v>47.347740667976424</v>
      </c>
      <c r="Y42" s="92">
        <f t="shared" si="8"/>
        <v>43.821391484942886</v>
      </c>
      <c r="Z42" s="70" t="s">
        <v>20</v>
      </c>
      <c r="AA42" s="17">
        <f>AA41+1</f>
        <v>2</v>
      </c>
    </row>
    <row r="43" spans="1:27" s="86" customFormat="1" ht="12" customHeight="1" x14ac:dyDescent="0.15">
      <c r="A43" s="37" t="s">
        <v>65</v>
      </c>
      <c r="B43" s="178">
        <v>522</v>
      </c>
      <c r="C43" s="179">
        <v>544</v>
      </c>
      <c r="D43" s="38">
        <f t="shared" si="0"/>
        <v>1066</v>
      </c>
      <c r="E43" s="178">
        <v>27</v>
      </c>
      <c r="F43" s="179">
        <v>27</v>
      </c>
      <c r="G43" s="38">
        <f t="shared" si="1"/>
        <v>54</v>
      </c>
      <c r="H43" s="178">
        <v>46</v>
      </c>
      <c r="I43" s="179">
        <v>69</v>
      </c>
      <c r="J43" s="38">
        <f t="shared" si="2"/>
        <v>115</v>
      </c>
      <c r="K43" s="178">
        <v>3</v>
      </c>
      <c r="L43" s="179">
        <v>2</v>
      </c>
      <c r="M43" s="38">
        <f t="shared" si="3"/>
        <v>5</v>
      </c>
      <c r="N43" s="178">
        <v>276</v>
      </c>
      <c r="O43" s="179">
        <v>259</v>
      </c>
      <c r="P43" s="38">
        <f t="shared" si="4"/>
        <v>535</v>
      </c>
      <c r="Q43" s="93">
        <f t="shared" si="10"/>
        <v>352</v>
      </c>
      <c r="R43" s="94">
        <f t="shared" si="10"/>
        <v>357</v>
      </c>
      <c r="S43" s="39">
        <f t="shared" si="5"/>
        <v>709</v>
      </c>
      <c r="T43" s="95">
        <f t="shared" si="7"/>
        <v>67.432950191570882</v>
      </c>
      <c r="U43" s="96">
        <f t="shared" si="7"/>
        <v>65.625</v>
      </c>
      <c r="V43" s="97">
        <f t="shared" si="7"/>
        <v>66.510318949343343</v>
      </c>
      <c r="W43" s="95">
        <f t="shared" si="8"/>
        <v>20.738636363636363</v>
      </c>
      <c r="X43" s="96">
        <f t="shared" si="8"/>
        <v>26.890756302521009</v>
      </c>
      <c r="Y43" s="98">
        <f t="shared" si="8"/>
        <v>23.836389280677007</v>
      </c>
      <c r="Z43" s="71" t="s">
        <v>20</v>
      </c>
      <c r="AA43" s="40">
        <f>AA42+1</f>
        <v>3</v>
      </c>
    </row>
    <row r="44" spans="1:27" ht="12" customHeight="1" x14ac:dyDescent="0.15">
      <c r="A44" s="11" t="s">
        <v>66</v>
      </c>
      <c r="B44" s="176">
        <v>966</v>
      </c>
      <c r="C44" s="177">
        <v>970</v>
      </c>
      <c r="D44" s="1">
        <f t="shared" si="0"/>
        <v>1936</v>
      </c>
      <c r="E44" s="176">
        <v>95</v>
      </c>
      <c r="F44" s="177">
        <v>95</v>
      </c>
      <c r="G44" s="1">
        <f t="shared" si="1"/>
        <v>190</v>
      </c>
      <c r="H44" s="176">
        <v>87</v>
      </c>
      <c r="I44" s="177">
        <v>148</v>
      </c>
      <c r="J44" s="1">
        <f t="shared" si="2"/>
        <v>235</v>
      </c>
      <c r="K44" s="176">
        <v>7</v>
      </c>
      <c r="L44" s="177">
        <v>1</v>
      </c>
      <c r="M44" s="1">
        <f t="shared" si="3"/>
        <v>8</v>
      </c>
      <c r="N44" s="176">
        <v>341</v>
      </c>
      <c r="O44" s="177">
        <v>335</v>
      </c>
      <c r="P44" s="1">
        <f t="shared" si="4"/>
        <v>676</v>
      </c>
      <c r="Q44" s="87">
        <f t="shared" si="10"/>
        <v>530</v>
      </c>
      <c r="R44" s="88">
        <f t="shared" si="10"/>
        <v>579</v>
      </c>
      <c r="S44" s="2">
        <f t="shared" si="5"/>
        <v>1109</v>
      </c>
      <c r="T44" s="89">
        <f t="shared" si="7"/>
        <v>54.865424430641816</v>
      </c>
      <c r="U44" s="90">
        <f t="shared" si="7"/>
        <v>59.690721649484537</v>
      </c>
      <c r="V44" s="91">
        <f t="shared" si="7"/>
        <v>57.283057851239668</v>
      </c>
      <c r="W44" s="89">
        <f t="shared" si="8"/>
        <v>34.339622641509429</v>
      </c>
      <c r="X44" s="90">
        <f t="shared" si="8"/>
        <v>41.968911917098445</v>
      </c>
      <c r="Y44" s="92">
        <f t="shared" si="8"/>
        <v>38.322813345356174</v>
      </c>
      <c r="Z44" s="70" t="s">
        <v>20</v>
      </c>
      <c r="AA44" s="17">
        <f>AA43+1</f>
        <v>4</v>
      </c>
    </row>
    <row r="45" spans="1:27" s="86" customFormat="1" ht="12" customHeight="1" x14ac:dyDescent="0.15">
      <c r="A45" s="45" t="s">
        <v>67</v>
      </c>
      <c r="B45" s="180">
        <v>1005</v>
      </c>
      <c r="C45" s="181">
        <v>1028</v>
      </c>
      <c r="D45" s="46">
        <f t="shared" si="0"/>
        <v>2033</v>
      </c>
      <c r="E45" s="180">
        <v>92</v>
      </c>
      <c r="F45" s="181">
        <v>84</v>
      </c>
      <c r="G45" s="46">
        <f t="shared" si="1"/>
        <v>176</v>
      </c>
      <c r="H45" s="180">
        <v>133</v>
      </c>
      <c r="I45" s="181">
        <v>194</v>
      </c>
      <c r="J45" s="46">
        <f t="shared" si="2"/>
        <v>327</v>
      </c>
      <c r="K45" s="180">
        <v>4</v>
      </c>
      <c r="L45" s="181">
        <v>1</v>
      </c>
      <c r="M45" s="46">
        <f t="shared" si="3"/>
        <v>5</v>
      </c>
      <c r="N45" s="180">
        <v>268</v>
      </c>
      <c r="O45" s="181">
        <v>241</v>
      </c>
      <c r="P45" s="46">
        <f t="shared" si="4"/>
        <v>509</v>
      </c>
      <c r="Q45" s="111">
        <f t="shared" si="10"/>
        <v>497</v>
      </c>
      <c r="R45" s="112">
        <f t="shared" si="10"/>
        <v>520</v>
      </c>
      <c r="S45" s="47">
        <f t="shared" si="5"/>
        <v>1017</v>
      </c>
      <c r="T45" s="113">
        <f t="shared" si="7"/>
        <v>49.452736318407958</v>
      </c>
      <c r="U45" s="114">
        <f t="shared" si="7"/>
        <v>50.583657587548636</v>
      </c>
      <c r="V45" s="115">
        <f t="shared" si="7"/>
        <v>50.024594195769801</v>
      </c>
      <c r="W45" s="113">
        <f t="shared" si="8"/>
        <v>45.271629778672036</v>
      </c>
      <c r="X45" s="114">
        <f t="shared" si="8"/>
        <v>53.46153846153846</v>
      </c>
      <c r="Y45" s="116">
        <f t="shared" si="8"/>
        <v>49.459193706981317</v>
      </c>
      <c r="Z45" s="74" t="s">
        <v>20</v>
      </c>
      <c r="AA45" s="48">
        <f>AA44+1</f>
        <v>5</v>
      </c>
    </row>
    <row r="46" spans="1:27" ht="12" customHeight="1" x14ac:dyDescent="0.15">
      <c r="A46" s="13" t="s">
        <v>68</v>
      </c>
      <c r="B46" s="182">
        <v>446</v>
      </c>
      <c r="C46" s="183">
        <v>473</v>
      </c>
      <c r="D46" s="28">
        <f t="shared" si="0"/>
        <v>919</v>
      </c>
      <c r="E46" s="182">
        <v>41</v>
      </c>
      <c r="F46" s="183">
        <v>44</v>
      </c>
      <c r="G46" s="28">
        <f t="shared" si="1"/>
        <v>85</v>
      </c>
      <c r="H46" s="182">
        <v>40</v>
      </c>
      <c r="I46" s="183">
        <v>57</v>
      </c>
      <c r="J46" s="28">
        <f t="shared" si="2"/>
        <v>97</v>
      </c>
      <c r="K46" s="182">
        <v>4</v>
      </c>
      <c r="L46" s="183">
        <v>5</v>
      </c>
      <c r="M46" s="28">
        <f t="shared" si="3"/>
        <v>9</v>
      </c>
      <c r="N46" s="182">
        <v>186</v>
      </c>
      <c r="O46" s="183">
        <v>182</v>
      </c>
      <c r="P46" s="28">
        <f t="shared" si="4"/>
        <v>368</v>
      </c>
      <c r="Q46" s="117">
        <f t="shared" si="10"/>
        <v>271</v>
      </c>
      <c r="R46" s="118">
        <f t="shared" si="10"/>
        <v>288</v>
      </c>
      <c r="S46" s="29">
        <f t="shared" si="5"/>
        <v>559</v>
      </c>
      <c r="T46" s="119">
        <f t="shared" si="7"/>
        <v>60.762331838565018</v>
      </c>
      <c r="U46" s="120">
        <f t="shared" si="7"/>
        <v>60.887949260042284</v>
      </c>
      <c r="V46" s="121">
        <f t="shared" si="7"/>
        <v>60.826985854189338</v>
      </c>
      <c r="W46" s="119">
        <f t="shared" si="8"/>
        <v>29.889298892988929</v>
      </c>
      <c r="X46" s="120">
        <f t="shared" si="8"/>
        <v>35.069444444444443</v>
      </c>
      <c r="Y46" s="122">
        <f t="shared" si="8"/>
        <v>32.558139534883722</v>
      </c>
      <c r="Z46" s="75" t="s">
        <v>21</v>
      </c>
      <c r="AA46" s="19">
        <v>1</v>
      </c>
    </row>
    <row r="47" spans="1:27" s="86" customFormat="1" ht="12" customHeight="1" x14ac:dyDescent="0.15">
      <c r="A47" s="37" t="s">
        <v>69</v>
      </c>
      <c r="B47" s="178">
        <v>188</v>
      </c>
      <c r="C47" s="179">
        <v>207</v>
      </c>
      <c r="D47" s="38">
        <f t="shared" si="0"/>
        <v>395</v>
      </c>
      <c r="E47" s="178">
        <v>11</v>
      </c>
      <c r="F47" s="179">
        <v>9</v>
      </c>
      <c r="G47" s="38">
        <f t="shared" si="1"/>
        <v>20</v>
      </c>
      <c r="H47" s="178">
        <v>21</v>
      </c>
      <c r="I47" s="179">
        <v>33</v>
      </c>
      <c r="J47" s="38">
        <f t="shared" si="2"/>
        <v>54</v>
      </c>
      <c r="K47" s="178">
        <v>0</v>
      </c>
      <c r="L47" s="179">
        <v>0</v>
      </c>
      <c r="M47" s="38">
        <f t="shared" si="3"/>
        <v>0</v>
      </c>
      <c r="N47" s="178">
        <v>100</v>
      </c>
      <c r="O47" s="179">
        <v>88</v>
      </c>
      <c r="P47" s="38">
        <f t="shared" si="4"/>
        <v>188</v>
      </c>
      <c r="Q47" s="93">
        <f t="shared" si="10"/>
        <v>132</v>
      </c>
      <c r="R47" s="94">
        <f t="shared" si="10"/>
        <v>130</v>
      </c>
      <c r="S47" s="39">
        <f t="shared" si="5"/>
        <v>262</v>
      </c>
      <c r="T47" s="95">
        <f t="shared" si="7"/>
        <v>70.212765957446805</v>
      </c>
      <c r="U47" s="96">
        <f t="shared" si="7"/>
        <v>62.80193236714976</v>
      </c>
      <c r="V47" s="97">
        <f t="shared" si="7"/>
        <v>66.329113924050631</v>
      </c>
      <c r="W47" s="95">
        <f t="shared" si="8"/>
        <v>24.242424242424242</v>
      </c>
      <c r="X47" s="96">
        <f t="shared" si="8"/>
        <v>32.307692307692307</v>
      </c>
      <c r="Y47" s="98">
        <f t="shared" si="8"/>
        <v>28.244274809160309</v>
      </c>
      <c r="Z47" s="71" t="s">
        <v>21</v>
      </c>
      <c r="AA47" s="40">
        <f t="shared" ref="AA47:AA60" si="11">AA46+1</f>
        <v>2</v>
      </c>
    </row>
    <row r="48" spans="1:27" ht="12" customHeight="1" x14ac:dyDescent="0.15">
      <c r="A48" s="11" t="s">
        <v>70</v>
      </c>
      <c r="B48" s="176">
        <v>202</v>
      </c>
      <c r="C48" s="177">
        <v>210</v>
      </c>
      <c r="D48" s="1">
        <f t="shared" si="0"/>
        <v>412</v>
      </c>
      <c r="E48" s="176">
        <v>16</v>
      </c>
      <c r="F48" s="177">
        <v>22</v>
      </c>
      <c r="G48" s="1">
        <f t="shared" si="1"/>
        <v>38</v>
      </c>
      <c r="H48" s="176">
        <v>20</v>
      </c>
      <c r="I48" s="177">
        <v>29</v>
      </c>
      <c r="J48" s="1">
        <f t="shared" si="2"/>
        <v>49</v>
      </c>
      <c r="K48" s="176">
        <v>1</v>
      </c>
      <c r="L48" s="177">
        <v>0</v>
      </c>
      <c r="M48" s="1">
        <f t="shared" si="3"/>
        <v>1</v>
      </c>
      <c r="N48" s="176">
        <v>101</v>
      </c>
      <c r="O48" s="177">
        <v>81</v>
      </c>
      <c r="P48" s="1">
        <f t="shared" si="4"/>
        <v>182</v>
      </c>
      <c r="Q48" s="87">
        <f t="shared" si="10"/>
        <v>138</v>
      </c>
      <c r="R48" s="88">
        <f t="shared" si="10"/>
        <v>132</v>
      </c>
      <c r="S48" s="2">
        <f t="shared" si="5"/>
        <v>270</v>
      </c>
      <c r="T48" s="89">
        <f t="shared" si="7"/>
        <v>68.316831683168317</v>
      </c>
      <c r="U48" s="90">
        <f t="shared" si="7"/>
        <v>62.857142857142854</v>
      </c>
      <c r="V48" s="91">
        <f t="shared" si="7"/>
        <v>65.533980582524279</v>
      </c>
      <c r="W48" s="89">
        <f t="shared" si="8"/>
        <v>26.086956521739129</v>
      </c>
      <c r="X48" s="90">
        <f t="shared" si="8"/>
        <v>38.636363636363633</v>
      </c>
      <c r="Y48" s="92">
        <f t="shared" si="8"/>
        <v>32.222222222222221</v>
      </c>
      <c r="Z48" s="70" t="s">
        <v>21</v>
      </c>
      <c r="AA48" s="17">
        <f t="shared" si="11"/>
        <v>3</v>
      </c>
    </row>
    <row r="49" spans="1:27" s="86" customFormat="1" ht="12" customHeight="1" x14ac:dyDescent="0.15">
      <c r="A49" s="37" t="s">
        <v>71</v>
      </c>
      <c r="B49" s="178">
        <v>258</v>
      </c>
      <c r="C49" s="179">
        <v>297</v>
      </c>
      <c r="D49" s="38">
        <f t="shared" si="0"/>
        <v>555</v>
      </c>
      <c r="E49" s="178">
        <v>32</v>
      </c>
      <c r="F49" s="179">
        <v>33</v>
      </c>
      <c r="G49" s="38">
        <f t="shared" si="1"/>
        <v>65</v>
      </c>
      <c r="H49" s="178">
        <v>31</v>
      </c>
      <c r="I49" s="179">
        <v>58</v>
      </c>
      <c r="J49" s="38">
        <f t="shared" si="2"/>
        <v>89</v>
      </c>
      <c r="K49" s="178">
        <v>0</v>
      </c>
      <c r="L49" s="179">
        <v>0</v>
      </c>
      <c r="M49" s="38">
        <f t="shared" si="3"/>
        <v>0</v>
      </c>
      <c r="N49" s="178">
        <v>117</v>
      </c>
      <c r="O49" s="179">
        <v>94</v>
      </c>
      <c r="P49" s="38">
        <f t="shared" si="4"/>
        <v>211</v>
      </c>
      <c r="Q49" s="93">
        <f t="shared" si="10"/>
        <v>180</v>
      </c>
      <c r="R49" s="94">
        <f t="shared" si="10"/>
        <v>185</v>
      </c>
      <c r="S49" s="39">
        <f t="shared" si="5"/>
        <v>365</v>
      </c>
      <c r="T49" s="95">
        <f t="shared" si="7"/>
        <v>69.767441860465112</v>
      </c>
      <c r="U49" s="96">
        <f t="shared" si="7"/>
        <v>62.289562289562298</v>
      </c>
      <c r="V49" s="97">
        <f t="shared" si="7"/>
        <v>65.765765765765778</v>
      </c>
      <c r="W49" s="95">
        <f t="shared" si="8"/>
        <v>35</v>
      </c>
      <c r="X49" s="96">
        <f t="shared" si="8"/>
        <v>49.189189189189193</v>
      </c>
      <c r="Y49" s="98">
        <f t="shared" si="8"/>
        <v>42.19178082191781</v>
      </c>
      <c r="Z49" s="71" t="s">
        <v>21</v>
      </c>
      <c r="AA49" s="40">
        <f t="shared" si="11"/>
        <v>4</v>
      </c>
    </row>
    <row r="50" spans="1:27" ht="12" customHeight="1" x14ac:dyDescent="0.15">
      <c r="A50" s="11" t="s">
        <v>72</v>
      </c>
      <c r="B50" s="176">
        <v>536</v>
      </c>
      <c r="C50" s="177">
        <v>566</v>
      </c>
      <c r="D50" s="1">
        <f t="shared" si="0"/>
        <v>1102</v>
      </c>
      <c r="E50" s="176">
        <v>64</v>
      </c>
      <c r="F50" s="177">
        <v>62</v>
      </c>
      <c r="G50" s="1">
        <f t="shared" si="1"/>
        <v>126</v>
      </c>
      <c r="H50" s="176">
        <v>71</v>
      </c>
      <c r="I50" s="177">
        <v>104</v>
      </c>
      <c r="J50" s="1">
        <f t="shared" si="2"/>
        <v>175</v>
      </c>
      <c r="K50" s="176">
        <v>3</v>
      </c>
      <c r="L50" s="177">
        <v>3</v>
      </c>
      <c r="M50" s="1">
        <f t="shared" si="3"/>
        <v>6</v>
      </c>
      <c r="N50" s="176">
        <v>182</v>
      </c>
      <c r="O50" s="177">
        <v>158</v>
      </c>
      <c r="P50" s="1">
        <f t="shared" si="4"/>
        <v>340</v>
      </c>
      <c r="Q50" s="87">
        <f t="shared" si="10"/>
        <v>320</v>
      </c>
      <c r="R50" s="88">
        <f t="shared" si="10"/>
        <v>327</v>
      </c>
      <c r="S50" s="2">
        <f t="shared" si="5"/>
        <v>647</v>
      </c>
      <c r="T50" s="89">
        <f t="shared" si="7"/>
        <v>59.701492537313428</v>
      </c>
      <c r="U50" s="90">
        <f t="shared" si="7"/>
        <v>57.773851590106005</v>
      </c>
      <c r="V50" s="91">
        <f t="shared" si="7"/>
        <v>58.71143375680581</v>
      </c>
      <c r="W50" s="89">
        <f t="shared" si="8"/>
        <v>42.1875</v>
      </c>
      <c r="X50" s="90">
        <f t="shared" si="8"/>
        <v>50.764525993883794</v>
      </c>
      <c r="Y50" s="92">
        <f t="shared" si="8"/>
        <v>46.522411128284389</v>
      </c>
      <c r="Z50" s="70" t="s">
        <v>21</v>
      </c>
      <c r="AA50" s="17">
        <f t="shared" si="11"/>
        <v>5</v>
      </c>
    </row>
    <row r="51" spans="1:27" s="86" customFormat="1" ht="12" customHeight="1" x14ac:dyDescent="0.15">
      <c r="A51" s="37" t="s">
        <v>73</v>
      </c>
      <c r="B51" s="178">
        <v>1291</v>
      </c>
      <c r="C51" s="179">
        <v>1418</v>
      </c>
      <c r="D51" s="38">
        <f t="shared" si="0"/>
        <v>2709</v>
      </c>
      <c r="E51" s="178">
        <v>125</v>
      </c>
      <c r="F51" s="179">
        <v>104</v>
      </c>
      <c r="G51" s="38">
        <f t="shared" si="1"/>
        <v>229</v>
      </c>
      <c r="H51" s="178">
        <v>165</v>
      </c>
      <c r="I51" s="179">
        <v>240</v>
      </c>
      <c r="J51" s="38">
        <f t="shared" si="2"/>
        <v>405</v>
      </c>
      <c r="K51" s="178">
        <v>5</v>
      </c>
      <c r="L51" s="179">
        <v>5</v>
      </c>
      <c r="M51" s="38">
        <f t="shared" si="3"/>
        <v>10</v>
      </c>
      <c r="N51" s="178">
        <v>473</v>
      </c>
      <c r="O51" s="179">
        <v>429</v>
      </c>
      <c r="P51" s="38">
        <f t="shared" si="4"/>
        <v>902</v>
      </c>
      <c r="Q51" s="93">
        <f t="shared" si="10"/>
        <v>768</v>
      </c>
      <c r="R51" s="94">
        <f t="shared" si="10"/>
        <v>778</v>
      </c>
      <c r="S51" s="39">
        <f t="shared" si="5"/>
        <v>1546</v>
      </c>
      <c r="T51" s="95">
        <f t="shared" si="7"/>
        <v>59.488768396591787</v>
      </c>
      <c r="U51" s="96">
        <f t="shared" si="7"/>
        <v>54.866008462623419</v>
      </c>
      <c r="V51" s="97">
        <f t="shared" si="7"/>
        <v>57.069029162052423</v>
      </c>
      <c r="W51" s="95">
        <f t="shared" si="8"/>
        <v>37.760416666666671</v>
      </c>
      <c r="X51" s="96">
        <f t="shared" si="8"/>
        <v>44.2159383033419</v>
      </c>
      <c r="Y51" s="98">
        <f t="shared" si="8"/>
        <v>41.009055627425617</v>
      </c>
      <c r="Z51" s="71" t="s">
        <v>21</v>
      </c>
      <c r="AA51" s="40">
        <f t="shared" si="11"/>
        <v>6</v>
      </c>
    </row>
    <row r="52" spans="1:27" ht="12" customHeight="1" x14ac:dyDescent="0.15">
      <c r="A52" s="11" t="s">
        <v>74</v>
      </c>
      <c r="B52" s="176">
        <v>651</v>
      </c>
      <c r="C52" s="177">
        <v>649</v>
      </c>
      <c r="D52" s="1">
        <f t="shared" si="0"/>
        <v>1300</v>
      </c>
      <c r="E52" s="176">
        <v>55</v>
      </c>
      <c r="F52" s="177">
        <v>48</v>
      </c>
      <c r="G52" s="1">
        <f t="shared" si="1"/>
        <v>103</v>
      </c>
      <c r="H52" s="176">
        <v>55</v>
      </c>
      <c r="I52" s="177">
        <v>88</v>
      </c>
      <c r="J52" s="1">
        <f t="shared" si="2"/>
        <v>143</v>
      </c>
      <c r="K52" s="176">
        <v>1</v>
      </c>
      <c r="L52" s="177">
        <v>1</v>
      </c>
      <c r="M52" s="1">
        <f t="shared" si="3"/>
        <v>2</v>
      </c>
      <c r="N52" s="176">
        <v>274</v>
      </c>
      <c r="O52" s="177">
        <v>253</v>
      </c>
      <c r="P52" s="1">
        <f t="shared" si="4"/>
        <v>527</v>
      </c>
      <c r="Q52" s="87">
        <f t="shared" si="10"/>
        <v>385</v>
      </c>
      <c r="R52" s="88">
        <f t="shared" si="10"/>
        <v>390</v>
      </c>
      <c r="S52" s="2">
        <f t="shared" si="5"/>
        <v>775</v>
      </c>
      <c r="T52" s="89">
        <f t="shared" si="7"/>
        <v>59.13978494623656</v>
      </c>
      <c r="U52" s="90">
        <f t="shared" si="7"/>
        <v>60.092449922958401</v>
      </c>
      <c r="V52" s="91">
        <f t="shared" si="7"/>
        <v>59.615384615384613</v>
      </c>
      <c r="W52" s="89">
        <f t="shared" si="8"/>
        <v>28.571428571428569</v>
      </c>
      <c r="X52" s="90">
        <f t="shared" si="8"/>
        <v>34.871794871794869</v>
      </c>
      <c r="Y52" s="92">
        <f t="shared" si="8"/>
        <v>31.741935483870972</v>
      </c>
      <c r="Z52" s="70" t="s">
        <v>21</v>
      </c>
      <c r="AA52" s="17">
        <f t="shared" si="11"/>
        <v>7</v>
      </c>
    </row>
    <row r="53" spans="1:27" s="86" customFormat="1" ht="12" customHeight="1" x14ac:dyDescent="0.15">
      <c r="A53" s="37" t="s">
        <v>75</v>
      </c>
      <c r="B53" s="178">
        <v>85</v>
      </c>
      <c r="C53" s="179">
        <v>98</v>
      </c>
      <c r="D53" s="38">
        <f t="shared" si="0"/>
        <v>183</v>
      </c>
      <c r="E53" s="178">
        <v>6</v>
      </c>
      <c r="F53" s="179">
        <v>4</v>
      </c>
      <c r="G53" s="38">
        <f t="shared" si="1"/>
        <v>10</v>
      </c>
      <c r="H53" s="178">
        <v>16</v>
      </c>
      <c r="I53" s="179">
        <v>18</v>
      </c>
      <c r="J53" s="38">
        <f t="shared" si="2"/>
        <v>34</v>
      </c>
      <c r="K53" s="178">
        <v>0</v>
      </c>
      <c r="L53" s="179">
        <v>1</v>
      </c>
      <c r="M53" s="38">
        <f t="shared" si="3"/>
        <v>1</v>
      </c>
      <c r="N53" s="178">
        <v>38</v>
      </c>
      <c r="O53" s="179">
        <v>48</v>
      </c>
      <c r="P53" s="38">
        <f t="shared" si="4"/>
        <v>86</v>
      </c>
      <c r="Q53" s="93">
        <f t="shared" si="10"/>
        <v>60</v>
      </c>
      <c r="R53" s="94">
        <f t="shared" si="10"/>
        <v>71</v>
      </c>
      <c r="S53" s="39">
        <f t="shared" si="5"/>
        <v>131</v>
      </c>
      <c r="T53" s="95">
        <f t="shared" si="7"/>
        <v>70.588235294117652</v>
      </c>
      <c r="U53" s="96">
        <f t="shared" si="7"/>
        <v>72.448979591836732</v>
      </c>
      <c r="V53" s="97">
        <f t="shared" si="7"/>
        <v>71.58469945355192</v>
      </c>
      <c r="W53" s="95">
        <f t="shared" si="8"/>
        <v>36.666666666666664</v>
      </c>
      <c r="X53" s="96">
        <f t="shared" si="8"/>
        <v>30.985915492957744</v>
      </c>
      <c r="Y53" s="98">
        <f t="shared" si="8"/>
        <v>33.587786259541986</v>
      </c>
      <c r="Z53" s="71" t="s">
        <v>21</v>
      </c>
      <c r="AA53" s="40">
        <f t="shared" si="11"/>
        <v>8</v>
      </c>
    </row>
    <row r="54" spans="1:27" ht="12" customHeight="1" x14ac:dyDescent="0.15">
      <c r="A54" s="11" t="s">
        <v>76</v>
      </c>
      <c r="B54" s="176">
        <v>456</v>
      </c>
      <c r="C54" s="177">
        <v>507</v>
      </c>
      <c r="D54" s="1">
        <f t="shared" si="0"/>
        <v>963</v>
      </c>
      <c r="E54" s="176">
        <v>45</v>
      </c>
      <c r="F54" s="177">
        <v>41</v>
      </c>
      <c r="G54" s="1">
        <f t="shared" si="1"/>
        <v>86</v>
      </c>
      <c r="H54" s="176">
        <v>85</v>
      </c>
      <c r="I54" s="177">
        <v>101</v>
      </c>
      <c r="J54" s="1">
        <f t="shared" si="2"/>
        <v>186</v>
      </c>
      <c r="K54" s="176">
        <v>1</v>
      </c>
      <c r="L54" s="177">
        <v>2</v>
      </c>
      <c r="M54" s="1">
        <f t="shared" si="3"/>
        <v>3</v>
      </c>
      <c r="N54" s="176">
        <v>176</v>
      </c>
      <c r="O54" s="177">
        <v>192</v>
      </c>
      <c r="P54" s="1">
        <f t="shared" si="4"/>
        <v>368</v>
      </c>
      <c r="Q54" s="87">
        <f t="shared" si="10"/>
        <v>307</v>
      </c>
      <c r="R54" s="88">
        <f t="shared" si="10"/>
        <v>336</v>
      </c>
      <c r="S54" s="2">
        <f t="shared" si="5"/>
        <v>643</v>
      </c>
      <c r="T54" s="89">
        <f t="shared" si="7"/>
        <v>67.324561403508781</v>
      </c>
      <c r="U54" s="90">
        <f t="shared" si="7"/>
        <v>66.272189349112438</v>
      </c>
      <c r="V54" s="91">
        <f t="shared" si="7"/>
        <v>66.770508826583594</v>
      </c>
      <c r="W54" s="89">
        <f t="shared" si="8"/>
        <v>42.34527687296417</v>
      </c>
      <c r="X54" s="90">
        <f t="shared" si="8"/>
        <v>42.261904761904759</v>
      </c>
      <c r="Y54" s="92">
        <f t="shared" si="8"/>
        <v>42.301710730948678</v>
      </c>
      <c r="Z54" s="70" t="s">
        <v>21</v>
      </c>
      <c r="AA54" s="17">
        <f t="shared" si="11"/>
        <v>9</v>
      </c>
    </row>
    <row r="55" spans="1:27" s="86" customFormat="1" ht="12" customHeight="1" x14ac:dyDescent="0.15">
      <c r="A55" s="37" t="s">
        <v>77</v>
      </c>
      <c r="B55" s="178">
        <v>104</v>
      </c>
      <c r="C55" s="179">
        <v>99</v>
      </c>
      <c r="D55" s="38">
        <f t="shared" si="0"/>
        <v>203</v>
      </c>
      <c r="E55" s="178">
        <v>15</v>
      </c>
      <c r="F55" s="179">
        <v>17</v>
      </c>
      <c r="G55" s="38">
        <f t="shared" si="1"/>
        <v>32</v>
      </c>
      <c r="H55" s="178">
        <v>12</v>
      </c>
      <c r="I55" s="179">
        <v>24</v>
      </c>
      <c r="J55" s="38">
        <f t="shared" si="2"/>
        <v>36</v>
      </c>
      <c r="K55" s="178">
        <v>0</v>
      </c>
      <c r="L55" s="179">
        <v>0</v>
      </c>
      <c r="M55" s="38">
        <f t="shared" si="3"/>
        <v>0</v>
      </c>
      <c r="N55" s="178">
        <v>51</v>
      </c>
      <c r="O55" s="179">
        <v>25</v>
      </c>
      <c r="P55" s="38">
        <f t="shared" si="4"/>
        <v>76</v>
      </c>
      <c r="Q55" s="93">
        <f t="shared" si="10"/>
        <v>78</v>
      </c>
      <c r="R55" s="94">
        <f t="shared" si="10"/>
        <v>66</v>
      </c>
      <c r="S55" s="39">
        <f t="shared" si="5"/>
        <v>144</v>
      </c>
      <c r="T55" s="95">
        <f t="shared" si="7"/>
        <v>75</v>
      </c>
      <c r="U55" s="96">
        <f t="shared" si="7"/>
        <v>66.666666666666657</v>
      </c>
      <c r="V55" s="97">
        <f t="shared" si="7"/>
        <v>70.935960591133011</v>
      </c>
      <c r="W55" s="95">
        <f t="shared" si="8"/>
        <v>34.615384615384613</v>
      </c>
      <c r="X55" s="96">
        <f t="shared" si="8"/>
        <v>62.121212121212125</v>
      </c>
      <c r="Y55" s="98">
        <f t="shared" si="8"/>
        <v>47.222222222222221</v>
      </c>
      <c r="Z55" s="71" t="s">
        <v>21</v>
      </c>
      <c r="AA55" s="40">
        <f t="shared" si="11"/>
        <v>10</v>
      </c>
    </row>
    <row r="56" spans="1:27" ht="12" customHeight="1" x14ac:dyDescent="0.15">
      <c r="A56" s="11" t="s">
        <v>78</v>
      </c>
      <c r="B56" s="176">
        <v>217</v>
      </c>
      <c r="C56" s="177">
        <v>223</v>
      </c>
      <c r="D56" s="1">
        <f t="shared" si="0"/>
        <v>440</v>
      </c>
      <c r="E56" s="176">
        <v>26</v>
      </c>
      <c r="F56" s="177">
        <v>24</v>
      </c>
      <c r="G56" s="1">
        <f t="shared" si="1"/>
        <v>50</v>
      </c>
      <c r="H56" s="176">
        <v>19</v>
      </c>
      <c r="I56" s="177">
        <v>42</v>
      </c>
      <c r="J56" s="1">
        <f t="shared" si="2"/>
        <v>61</v>
      </c>
      <c r="K56" s="176">
        <v>0</v>
      </c>
      <c r="L56" s="177">
        <v>1</v>
      </c>
      <c r="M56" s="1">
        <f t="shared" si="3"/>
        <v>1</v>
      </c>
      <c r="N56" s="176">
        <v>91</v>
      </c>
      <c r="O56" s="177">
        <v>88</v>
      </c>
      <c r="P56" s="1">
        <f t="shared" si="4"/>
        <v>179</v>
      </c>
      <c r="Q56" s="87">
        <f t="shared" si="10"/>
        <v>136</v>
      </c>
      <c r="R56" s="88">
        <f t="shared" si="10"/>
        <v>155</v>
      </c>
      <c r="S56" s="2">
        <f t="shared" si="5"/>
        <v>291</v>
      </c>
      <c r="T56" s="89">
        <f t="shared" si="7"/>
        <v>62.672811059907829</v>
      </c>
      <c r="U56" s="90">
        <f t="shared" si="7"/>
        <v>69.506726457399111</v>
      </c>
      <c r="V56" s="91">
        <f t="shared" si="7"/>
        <v>66.13636363636364</v>
      </c>
      <c r="W56" s="89">
        <f t="shared" si="8"/>
        <v>33.088235294117645</v>
      </c>
      <c r="X56" s="90">
        <f t="shared" si="8"/>
        <v>42.58064516129032</v>
      </c>
      <c r="Y56" s="92">
        <f t="shared" si="8"/>
        <v>38.144329896907216</v>
      </c>
      <c r="Z56" s="70" t="s">
        <v>21</v>
      </c>
      <c r="AA56" s="17">
        <f t="shared" si="11"/>
        <v>11</v>
      </c>
    </row>
    <row r="57" spans="1:27" s="86" customFormat="1" ht="12" customHeight="1" x14ac:dyDescent="0.15">
      <c r="A57" s="37" t="s">
        <v>79</v>
      </c>
      <c r="B57" s="178">
        <v>343</v>
      </c>
      <c r="C57" s="179">
        <v>358</v>
      </c>
      <c r="D57" s="38">
        <f t="shared" si="0"/>
        <v>701</v>
      </c>
      <c r="E57" s="178">
        <v>40</v>
      </c>
      <c r="F57" s="179">
        <v>31</v>
      </c>
      <c r="G57" s="38">
        <f t="shared" si="1"/>
        <v>71</v>
      </c>
      <c r="H57" s="178">
        <v>52</v>
      </c>
      <c r="I57" s="179">
        <v>71</v>
      </c>
      <c r="J57" s="38">
        <f t="shared" si="2"/>
        <v>123</v>
      </c>
      <c r="K57" s="178">
        <v>2</v>
      </c>
      <c r="L57" s="179">
        <v>2</v>
      </c>
      <c r="M57" s="38">
        <f t="shared" si="3"/>
        <v>4</v>
      </c>
      <c r="N57" s="178">
        <v>123</v>
      </c>
      <c r="O57" s="179">
        <v>124</v>
      </c>
      <c r="P57" s="38">
        <f t="shared" si="4"/>
        <v>247</v>
      </c>
      <c r="Q57" s="93">
        <f t="shared" si="10"/>
        <v>217</v>
      </c>
      <c r="R57" s="94">
        <f t="shared" si="10"/>
        <v>228</v>
      </c>
      <c r="S57" s="39">
        <f t="shared" si="5"/>
        <v>445</v>
      </c>
      <c r="T57" s="95">
        <f t="shared" si="7"/>
        <v>63.265306122448983</v>
      </c>
      <c r="U57" s="96">
        <f t="shared" si="7"/>
        <v>63.687150837988824</v>
      </c>
      <c r="V57" s="97">
        <f t="shared" si="7"/>
        <v>63.480741797432238</v>
      </c>
      <c r="W57" s="95">
        <f t="shared" si="8"/>
        <v>42.396313364055302</v>
      </c>
      <c r="X57" s="96">
        <f t="shared" si="8"/>
        <v>44.736842105263158</v>
      </c>
      <c r="Y57" s="98">
        <f t="shared" si="8"/>
        <v>43.595505617977523</v>
      </c>
      <c r="Z57" s="71" t="s">
        <v>21</v>
      </c>
      <c r="AA57" s="40">
        <f t="shared" si="11"/>
        <v>12</v>
      </c>
    </row>
    <row r="58" spans="1:27" ht="12" customHeight="1" x14ac:dyDescent="0.15">
      <c r="A58" s="11" t="s">
        <v>80</v>
      </c>
      <c r="B58" s="176">
        <v>222</v>
      </c>
      <c r="C58" s="177">
        <v>221</v>
      </c>
      <c r="D58" s="1">
        <f t="shared" ref="D58:D60" si="12">SUM(B58:C58)</f>
        <v>443</v>
      </c>
      <c r="E58" s="176">
        <v>24</v>
      </c>
      <c r="F58" s="177">
        <v>19</v>
      </c>
      <c r="G58" s="1">
        <f t="shared" ref="G58:G60" si="13">SUM(E58:F58)</f>
        <v>43</v>
      </c>
      <c r="H58" s="176">
        <v>30</v>
      </c>
      <c r="I58" s="177">
        <v>42</v>
      </c>
      <c r="J58" s="1">
        <f t="shared" ref="J58:J60" si="14">SUM(H58:I58)</f>
        <v>72</v>
      </c>
      <c r="K58" s="176">
        <v>1</v>
      </c>
      <c r="L58" s="177">
        <v>0</v>
      </c>
      <c r="M58" s="1">
        <f t="shared" ref="M58:M60" si="15">SUM(K58:L58)</f>
        <v>1</v>
      </c>
      <c r="N58" s="176">
        <v>93</v>
      </c>
      <c r="O58" s="177">
        <v>64</v>
      </c>
      <c r="P58" s="1">
        <f t="shared" ref="P58:P60" si="16">SUM(N58:O58)</f>
        <v>157</v>
      </c>
      <c r="Q58" s="87">
        <f t="shared" si="10"/>
        <v>148</v>
      </c>
      <c r="R58" s="88">
        <f t="shared" si="10"/>
        <v>125</v>
      </c>
      <c r="S58" s="2">
        <f t="shared" ref="S58:S71" si="17">SUM(Q58:R58)</f>
        <v>273</v>
      </c>
      <c r="T58" s="89">
        <f t="shared" si="7"/>
        <v>66.666666666666657</v>
      </c>
      <c r="U58" s="90">
        <f t="shared" si="7"/>
        <v>56.561085972850677</v>
      </c>
      <c r="V58" s="91">
        <f t="shared" si="7"/>
        <v>61.625282167042897</v>
      </c>
      <c r="W58" s="89">
        <f t="shared" si="8"/>
        <v>36.486486486486484</v>
      </c>
      <c r="X58" s="90">
        <f t="shared" si="8"/>
        <v>48.8</v>
      </c>
      <c r="Y58" s="92">
        <f t="shared" si="8"/>
        <v>42.124542124542124</v>
      </c>
      <c r="Z58" s="70" t="s">
        <v>21</v>
      </c>
      <c r="AA58" s="17">
        <f t="shared" si="11"/>
        <v>13</v>
      </c>
    </row>
    <row r="59" spans="1:27" s="86" customFormat="1" ht="12" customHeight="1" x14ac:dyDescent="0.15">
      <c r="A59" s="37" t="s">
        <v>81</v>
      </c>
      <c r="B59" s="178">
        <v>101</v>
      </c>
      <c r="C59" s="179">
        <v>96</v>
      </c>
      <c r="D59" s="38">
        <f t="shared" si="12"/>
        <v>197</v>
      </c>
      <c r="E59" s="178">
        <v>16</v>
      </c>
      <c r="F59" s="179">
        <v>14</v>
      </c>
      <c r="G59" s="38">
        <f t="shared" si="13"/>
        <v>30</v>
      </c>
      <c r="H59" s="178">
        <v>10</v>
      </c>
      <c r="I59" s="179">
        <v>14</v>
      </c>
      <c r="J59" s="38">
        <f t="shared" si="14"/>
        <v>24</v>
      </c>
      <c r="K59" s="178">
        <v>0</v>
      </c>
      <c r="L59" s="179">
        <v>0</v>
      </c>
      <c r="M59" s="38">
        <f t="shared" si="15"/>
        <v>0</v>
      </c>
      <c r="N59" s="178">
        <v>41</v>
      </c>
      <c r="O59" s="179">
        <v>34</v>
      </c>
      <c r="P59" s="38">
        <f t="shared" si="16"/>
        <v>75</v>
      </c>
      <c r="Q59" s="93">
        <f t="shared" si="10"/>
        <v>67</v>
      </c>
      <c r="R59" s="94">
        <f t="shared" si="10"/>
        <v>62</v>
      </c>
      <c r="S59" s="39">
        <f t="shared" si="17"/>
        <v>129</v>
      </c>
      <c r="T59" s="95">
        <f t="shared" ref="T59:T72" si="18">Q59/B59*100</f>
        <v>66.336633663366342</v>
      </c>
      <c r="U59" s="96">
        <f t="shared" ref="U59:U72" si="19">R59/C59*100</f>
        <v>64.583333333333343</v>
      </c>
      <c r="V59" s="97">
        <f t="shared" ref="V59:V72" si="20">S59/D59*100</f>
        <v>65.482233502538065</v>
      </c>
      <c r="W59" s="95">
        <f t="shared" ref="W59:W72" si="21">(E59+H59)/Q59*100</f>
        <v>38.805970149253731</v>
      </c>
      <c r="X59" s="96">
        <f t="shared" ref="X59:X72" si="22">(F59+I59)/R59*100</f>
        <v>45.161290322580641</v>
      </c>
      <c r="Y59" s="98">
        <f>(G59+J59)/S59*100</f>
        <v>41.860465116279073</v>
      </c>
      <c r="Z59" s="71" t="s">
        <v>21</v>
      </c>
      <c r="AA59" s="40">
        <f t="shared" si="11"/>
        <v>14</v>
      </c>
    </row>
    <row r="60" spans="1:27" ht="12" customHeight="1" thickBot="1" x14ac:dyDescent="0.2">
      <c r="A60" s="30" t="s">
        <v>82</v>
      </c>
      <c r="B60" s="186">
        <v>61</v>
      </c>
      <c r="C60" s="187">
        <v>66</v>
      </c>
      <c r="D60" s="31">
        <f t="shared" si="12"/>
        <v>127</v>
      </c>
      <c r="E60" s="186">
        <v>6</v>
      </c>
      <c r="F60" s="187">
        <v>17</v>
      </c>
      <c r="G60" s="31">
        <f t="shared" si="13"/>
        <v>23</v>
      </c>
      <c r="H60" s="186">
        <v>7</v>
      </c>
      <c r="I60" s="187">
        <v>6</v>
      </c>
      <c r="J60" s="31">
        <f t="shared" si="14"/>
        <v>13</v>
      </c>
      <c r="K60" s="186">
        <v>0</v>
      </c>
      <c r="L60" s="187">
        <v>0</v>
      </c>
      <c r="M60" s="31">
        <f t="shared" si="15"/>
        <v>0</v>
      </c>
      <c r="N60" s="186">
        <v>31</v>
      </c>
      <c r="O60" s="187">
        <v>22</v>
      </c>
      <c r="P60" s="31">
        <f t="shared" si="16"/>
        <v>53</v>
      </c>
      <c r="Q60" s="123">
        <f t="shared" si="10"/>
        <v>44</v>
      </c>
      <c r="R60" s="124">
        <f t="shared" si="10"/>
        <v>45</v>
      </c>
      <c r="S60" s="32">
        <f t="shared" si="17"/>
        <v>89</v>
      </c>
      <c r="T60" s="125">
        <f t="shared" si="18"/>
        <v>72.131147540983605</v>
      </c>
      <c r="U60" s="126">
        <f t="shared" si="19"/>
        <v>68.181818181818173</v>
      </c>
      <c r="V60" s="127">
        <f t="shared" si="20"/>
        <v>70.078740157480311</v>
      </c>
      <c r="W60" s="125">
        <f t="shared" si="21"/>
        <v>29.545454545454547</v>
      </c>
      <c r="X60" s="126">
        <f t="shared" si="22"/>
        <v>51.111111111111107</v>
      </c>
      <c r="Y60" s="128">
        <f t="shared" ref="Y60:Y72" si="23">(G60+J60)/S60*100</f>
        <v>40.449438202247187</v>
      </c>
      <c r="Z60" s="72" t="s">
        <v>21</v>
      </c>
      <c r="AA60" s="18">
        <f t="shared" si="11"/>
        <v>15</v>
      </c>
    </row>
    <row r="61" spans="1:27" s="86" customFormat="1" ht="12" customHeight="1" x14ac:dyDescent="0.15">
      <c r="A61" s="49" t="s">
        <v>84</v>
      </c>
      <c r="B61" s="50">
        <f t="shared" ref="B61:R61" si="24">SUMIF($A$5:$A$60,"黒沢尻*",B$5:B$60)</f>
        <v>14554</v>
      </c>
      <c r="C61" s="51">
        <f t="shared" si="24"/>
        <v>15016</v>
      </c>
      <c r="D61" s="52">
        <f t="shared" si="24"/>
        <v>29570</v>
      </c>
      <c r="E61" s="50">
        <f t="shared" si="24"/>
        <v>2523</v>
      </c>
      <c r="F61" s="51">
        <f t="shared" si="24"/>
        <v>2667</v>
      </c>
      <c r="G61" s="52">
        <f t="shared" si="24"/>
        <v>5190</v>
      </c>
      <c r="H61" s="50">
        <f t="shared" si="24"/>
        <v>662</v>
      </c>
      <c r="I61" s="51">
        <f t="shared" si="24"/>
        <v>1050</v>
      </c>
      <c r="J61" s="52">
        <f t="shared" si="24"/>
        <v>1712</v>
      </c>
      <c r="K61" s="50">
        <f t="shared" si="24"/>
        <v>56</v>
      </c>
      <c r="L61" s="51">
        <f t="shared" si="24"/>
        <v>61</v>
      </c>
      <c r="M61" s="52">
        <f t="shared" si="24"/>
        <v>117</v>
      </c>
      <c r="N61" s="50">
        <f t="shared" si="24"/>
        <v>4894</v>
      </c>
      <c r="O61" s="51">
        <f t="shared" si="24"/>
        <v>4746</v>
      </c>
      <c r="P61" s="52">
        <f t="shared" si="24"/>
        <v>9640</v>
      </c>
      <c r="Q61" s="50">
        <f t="shared" si="24"/>
        <v>8135</v>
      </c>
      <c r="R61" s="51">
        <f t="shared" si="24"/>
        <v>8524</v>
      </c>
      <c r="S61" s="53">
        <f t="shared" si="17"/>
        <v>16659</v>
      </c>
      <c r="T61" s="129">
        <f t="shared" si="18"/>
        <v>55.895286519169986</v>
      </c>
      <c r="U61" s="130">
        <f t="shared" si="19"/>
        <v>56.76611614278103</v>
      </c>
      <c r="V61" s="131">
        <f t="shared" si="20"/>
        <v>56.337504227257348</v>
      </c>
      <c r="W61" s="129">
        <f t="shared" si="21"/>
        <v>39.151813153042411</v>
      </c>
      <c r="X61" s="130">
        <f t="shared" si="22"/>
        <v>43.606288127639601</v>
      </c>
      <c r="Y61" s="132">
        <f t="shared" si="23"/>
        <v>41.431058286811933</v>
      </c>
      <c r="Z61" s="199" t="s">
        <v>5</v>
      </c>
      <c r="AA61" s="200"/>
    </row>
    <row r="62" spans="1:27" ht="12" customHeight="1" x14ac:dyDescent="0.15">
      <c r="A62" s="27" t="s">
        <v>85</v>
      </c>
      <c r="B62" s="5">
        <f t="shared" ref="B62:R62" si="25">SUMIF($A$5:$A$60,"飯豊*",B$5:B$60)</f>
        <v>4506</v>
      </c>
      <c r="C62" s="6">
        <f t="shared" si="25"/>
        <v>4633</v>
      </c>
      <c r="D62" s="6">
        <f t="shared" si="25"/>
        <v>9139</v>
      </c>
      <c r="E62" s="5">
        <f t="shared" si="25"/>
        <v>567</v>
      </c>
      <c r="F62" s="6">
        <f t="shared" si="25"/>
        <v>560</v>
      </c>
      <c r="G62" s="6">
        <f t="shared" si="25"/>
        <v>1127</v>
      </c>
      <c r="H62" s="5">
        <f t="shared" si="25"/>
        <v>298</v>
      </c>
      <c r="I62" s="6">
        <f t="shared" si="25"/>
        <v>439</v>
      </c>
      <c r="J62" s="6">
        <f t="shared" si="25"/>
        <v>737</v>
      </c>
      <c r="K62" s="5">
        <f t="shared" si="25"/>
        <v>18</v>
      </c>
      <c r="L62" s="6">
        <f t="shared" si="25"/>
        <v>16</v>
      </c>
      <c r="M62" s="6">
        <f t="shared" si="25"/>
        <v>34</v>
      </c>
      <c r="N62" s="5">
        <f t="shared" si="25"/>
        <v>1507</v>
      </c>
      <c r="O62" s="6">
        <f t="shared" si="25"/>
        <v>1449</v>
      </c>
      <c r="P62" s="6">
        <f t="shared" si="25"/>
        <v>2956</v>
      </c>
      <c r="Q62" s="5">
        <f t="shared" si="25"/>
        <v>2390</v>
      </c>
      <c r="R62" s="6">
        <f t="shared" si="25"/>
        <v>2464</v>
      </c>
      <c r="S62" s="7">
        <f t="shared" si="17"/>
        <v>4854</v>
      </c>
      <c r="T62" s="133">
        <f t="shared" si="18"/>
        <v>53.040390590324016</v>
      </c>
      <c r="U62" s="134">
        <f t="shared" si="19"/>
        <v>53.183682279300669</v>
      </c>
      <c r="V62" s="135">
        <f t="shared" si="20"/>
        <v>53.113032060400478</v>
      </c>
      <c r="W62" s="133">
        <f t="shared" si="21"/>
        <v>36.19246861924686</v>
      </c>
      <c r="X62" s="134">
        <f t="shared" si="22"/>
        <v>40.543831168831169</v>
      </c>
      <c r="Y62" s="136">
        <f t="shared" si="23"/>
        <v>38.401318500206017</v>
      </c>
      <c r="Z62" s="201" t="s">
        <v>5</v>
      </c>
      <c r="AA62" s="202"/>
    </row>
    <row r="63" spans="1:27" s="86" customFormat="1" ht="12" customHeight="1" x14ac:dyDescent="0.15">
      <c r="A63" s="54" t="s">
        <v>86</v>
      </c>
      <c r="B63" s="55">
        <f t="shared" ref="B63:R63" si="26">SUMIF($A$5:$A$60,"二子*",B$5:B$60)</f>
        <v>1457</v>
      </c>
      <c r="C63" s="56">
        <f t="shared" si="26"/>
        <v>1514</v>
      </c>
      <c r="D63" s="56">
        <f t="shared" si="26"/>
        <v>2971</v>
      </c>
      <c r="E63" s="55">
        <f t="shared" si="26"/>
        <v>220</v>
      </c>
      <c r="F63" s="56">
        <f t="shared" si="26"/>
        <v>248</v>
      </c>
      <c r="G63" s="56">
        <f t="shared" si="26"/>
        <v>468</v>
      </c>
      <c r="H63" s="55">
        <f t="shared" si="26"/>
        <v>61</v>
      </c>
      <c r="I63" s="56">
        <f t="shared" si="26"/>
        <v>109</v>
      </c>
      <c r="J63" s="56">
        <f t="shared" si="26"/>
        <v>170</v>
      </c>
      <c r="K63" s="55">
        <f t="shared" si="26"/>
        <v>7</v>
      </c>
      <c r="L63" s="56">
        <f t="shared" si="26"/>
        <v>6</v>
      </c>
      <c r="M63" s="56">
        <f t="shared" si="26"/>
        <v>13</v>
      </c>
      <c r="N63" s="55">
        <f t="shared" si="26"/>
        <v>599</v>
      </c>
      <c r="O63" s="56">
        <f t="shared" si="26"/>
        <v>576</v>
      </c>
      <c r="P63" s="56">
        <f t="shared" si="26"/>
        <v>1175</v>
      </c>
      <c r="Q63" s="55">
        <f t="shared" si="26"/>
        <v>887</v>
      </c>
      <c r="R63" s="56">
        <f t="shared" si="26"/>
        <v>939</v>
      </c>
      <c r="S63" s="57">
        <f t="shared" si="17"/>
        <v>1826</v>
      </c>
      <c r="T63" s="137">
        <f t="shared" si="18"/>
        <v>60.878517501715855</v>
      </c>
      <c r="U63" s="138">
        <f t="shared" si="19"/>
        <v>62.021136063408186</v>
      </c>
      <c r="V63" s="139">
        <f t="shared" si="20"/>
        <v>61.460787613598114</v>
      </c>
      <c r="W63" s="137">
        <f t="shared" si="21"/>
        <v>31.679819616685457</v>
      </c>
      <c r="X63" s="138">
        <f t="shared" si="22"/>
        <v>38.019169329073485</v>
      </c>
      <c r="Y63" s="140">
        <f t="shared" si="23"/>
        <v>34.939759036144579</v>
      </c>
      <c r="Z63" s="199" t="s">
        <v>5</v>
      </c>
      <c r="AA63" s="200"/>
    </row>
    <row r="64" spans="1:27" ht="12" customHeight="1" x14ac:dyDescent="0.15">
      <c r="A64" s="27" t="s">
        <v>87</v>
      </c>
      <c r="B64" s="5">
        <f t="shared" ref="B64:R64" si="27">SUMIF($A$5:$A$60,"更木*",B$5:B$60)</f>
        <v>464</v>
      </c>
      <c r="C64" s="6">
        <f t="shared" si="27"/>
        <v>520</v>
      </c>
      <c r="D64" s="6">
        <f t="shared" si="27"/>
        <v>984</v>
      </c>
      <c r="E64" s="5">
        <f t="shared" si="27"/>
        <v>59</v>
      </c>
      <c r="F64" s="6">
        <f t="shared" si="27"/>
        <v>63</v>
      </c>
      <c r="G64" s="6">
        <f t="shared" si="27"/>
        <v>122</v>
      </c>
      <c r="H64" s="5">
        <f t="shared" si="27"/>
        <v>9</v>
      </c>
      <c r="I64" s="6">
        <f t="shared" si="27"/>
        <v>18</v>
      </c>
      <c r="J64" s="6">
        <f t="shared" si="27"/>
        <v>27</v>
      </c>
      <c r="K64" s="5">
        <f t="shared" si="27"/>
        <v>1</v>
      </c>
      <c r="L64" s="6">
        <f t="shared" si="27"/>
        <v>8</v>
      </c>
      <c r="M64" s="6">
        <f t="shared" si="27"/>
        <v>9</v>
      </c>
      <c r="N64" s="5">
        <f t="shared" si="27"/>
        <v>233</v>
      </c>
      <c r="O64" s="6">
        <f t="shared" si="27"/>
        <v>227</v>
      </c>
      <c r="P64" s="6">
        <f t="shared" si="27"/>
        <v>460</v>
      </c>
      <c r="Q64" s="5">
        <f t="shared" si="27"/>
        <v>302</v>
      </c>
      <c r="R64" s="6">
        <f t="shared" si="27"/>
        <v>316</v>
      </c>
      <c r="S64" s="7">
        <f t="shared" si="17"/>
        <v>618</v>
      </c>
      <c r="T64" s="133">
        <f t="shared" si="18"/>
        <v>65.08620689655173</v>
      </c>
      <c r="U64" s="134">
        <f t="shared" si="19"/>
        <v>60.769230769230766</v>
      </c>
      <c r="V64" s="135">
        <f t="shared" si="20"/>
        <v>62.804878048780488</v>
      </c>
      <c r="W64" s="133">
        <f t="shared" si="21"/>
        <v>22.516556291390728</v>
      </c>
      <c r="X64" s="134">
        <f t="shared" si="22"/>
        <v>25.63291139240506</v>
      </c>
      <c r="Y64" s="136">
        <f t="shared" si="23"/>
        <v>24.110032362459545</v>
      </c>
      <c r="Z64" s="201" t="s">
        <v>5</v>
      </c>
      <c r="AA64" s="202"/>
    </row>
    <row r="65" spans="1:27" s="86" customFormat="1" ht="12" customHeight="1" x14ac:dyDescent="0.15">
      <c r="A65" s="54" t="s">
        <v>88</v>
      </c>
      <c r="B65" s="55">
        <f t="shared" ref="B65:R65" si="28">SUMIF($A$5:$A$60,"黒岩*",B$5:B$60)</f>
        <v>401</v>
      </c>
      <c r="C65" s="56">
        <f t="shared" si="28"/>
        <v>431</v>
      </c>
      <c r="D65" s="56">
        <f t="shared" si="28"/>
        <v>832</v>
      </c>
      <c r="E65" s="55">
        <f t="shared" si="28"/>
        <v>73</v>
      </c>
      <c r="F65" s="56">
        <f t="shared" si="28"/>
        <v>85</v>
      </c>
      <c r="G65" s="56">
        <f t="shared" si="28"/>
        <v>158</v>
      </c>
      <c r="H65" s="55">
        <f t="shared" si="28"/>
        <v>16</v>
      </c>
      <c r="I65" s="56">
        <f t="shared" si="28"/>
        <v>25</v>
      </c>
      <c r="J65" s="56">
        <f t="shared" si="28"/>
        <v>41</v>
      </c>
      <c r="K65" s="55">
        <f t="shared" si="28"/>
        <v>0</v>
      </c>
      <c r="L65" s="56">
        <f t="shared" si="28"/>
        <v>3</v>
      </c>
      <c r="M65" s="56">
        <f t="shared" si="28"/>
        <v>3</v>
      </c>
      <c r="N65" s="55">
        <f t="shared" si="28"/>
        <v>161</v>
      </c>
      <c r="O65" s="56">
        <f t="shared" si="28"/>
        <v>146</v>
      </c>
      <c r="P65" s="56">
        <f t="shared" si="28"/>
        <v>307</v>
      </c>
      <c r="Q65" s="55">
        <f t="shared" si="28"/>
        <v>250</v>
      </c>
      <c r="R65" s="56">
        <f t="shared" si="28"/>
        <v>259</v>
      </c>
      <c r="S65" s="57">
        <f t="shared" si="17"/>
        <v>509</v>
      </c>
      <c r="T65" s="137">
        <f t="shared" si="18"/>
        <v>62.344139650872819</v>
      </c>
      <c r="U65" s="138">
        <f t="shared" si="19"/>
        <v>60.092807424593964</v>
      </c>
      <c r="V65" s="139">
        <f t="shared" si="20"/>
        <v>61.177884615384613</v>
      </c>
      <c r="W65" s="137">
        <f t="shared" si="21"/>
        <v>35.6</v>
      </c>
      <c r="X65" s="138">
        <f t="shared" si="22"/>
        <v>42.471042471042466</v>
      </c>
      <c r="Y65" s="140">
        <f t="shared" si="23"/>
        <v>39.096267190569748</v>
      </c>
      <c r="Z65" s="199" t="s">
        <v>5</v>
      </c>
      <c r="AA65" s="200"/>
    </row>
    <row r="66" spans="1:27" ht="12" customHeight="1" x14ac:dyDescent="0.15">
      <c r="A66" s="27" t="s">
        <v>89</v>
      </c>
      <c r="B66" s="5">
        <f t="shared" ref="B66:R66" si="29">SUMIF($A$5:$A$60,"口内*",B$5:B$60)</f>
        <v>672</v>
      </c>
      <c r="C66" s="6">
        <f t="shared" si="29"/>
        <v>680</v>
      </c>
      <c r="D66" s="6">
        <f t="shared" si="29"/>
        <v>1352</v>
      </c>
      <c r="E66" s="5">
        <f t="shared" si="29"/>
        <v>106</v>
      </c>
      <c r="F66" s="6">
        <f t="shared" si="29"/>
        <v>106</v>
      </c>
      <c r="G66" s="6">
        <f t="shared" si="29"/>
        <v>212</v>
      </c>
      <c r="H66" s="5">
        <f t="shared" si="29"/>
        <v>15</v>
      </c>
      <c r="I66" s="6">
        <f t="shared" si="29"/>
        <v>33</v>
      </c>
      <c r="J66" s="6">
        <f t="shared" si="29"/>
        <v>48</v>
      </c>
      <c r="K66" s="5">
        <f t="shared" si="29"/>
        <v>3</v>
      </c>
      <c r="L66" s="6">
        <f t="shared" si="29"/>
        <v>2</v>
      </c>
      <c r="M66" s="6">
        <f t="shared" si="29"/>
        <v>5</v>
      </c>
      <c r="N66" s="5">
        <f t="shared" si="29"/>
        <v>296</v>
      </c>
      <c r="O66" s="6">
        <f t="shared" si="29"/>
        <v>244</v>
      </c>
      <c r="P66" s="6">
        <f t="shared" si="29"/>
        <v>540</v>
      </c>
      <c r="Q66" s="5">
        <f t="shared" si="29"/>
        <v>420</v>
      </c>
      <c r="R66" s="6">
        <f t="shared" si="29"/>
        <v>385</v>
      </c>
      <c r="S66" s="7">
        <f t="shared" si="17"/>
        <v>805</v>
      </c>
      <c r="T66" s="133">
        <f t="shared" si="18"/>
        <v>62.5</v>
      </c>
      <c r="U66" s="134">
        <f t="shared" si="19"/>
        <v>56.617647058823529</v>
      </c>
      <c r="V66" s="135">
        <f t="shared" si="20"/>
        <v>59.54142011834319</v>
      </c>
      <c r="W66" s="133">
        <f t="shared" si="21"/>
        <v>28.809523809523807</v>
      </c>
      <c r="X66" s="134">
        <f t="shared" si="22"/>
        <v>36.103896103896105</v>
      </c>
      <c r="Y66" s="136">
        <f t="shared" si="23"/>
        <v>32.298136645962735</v>
      </c>
      <c r="Z66" s="201" t="s">
        <v>5</v>
      </c>
      <c r="AA66" s="202"/>
    </row>
    <row r="67" spans="1:27" s="86" customFormat="1" ht="12" customHeight="1" x14ac:dyDescent="0.15">
      <c r="A67" s="54" t="s">
        <v>90</v>
      </c>
      <c r="B67" s="55">
        <f t="shared" ref="B67:R67" si="30">SUMIF($A$5:$A$60,"稲瀬*",B$5:B$60)</f>
        <v>348</v>
      </c>
      <c r="C67" s="56">
        <f t="shared" si="30"/>
        <v>362</v>
      </c>
      <c r="D67" s="56">
        <f t="shared" si="30"/>
        <v>710</v>
      </c>
      <c r="E67" s="55">
        <f t="shared" si="30"/>
        <v>84</v>
      </c>
      <c r="F67" s="56">
        <f t="shared" si="30"/>
        <v>88</v>
      </c>
      <c r="G67" s="56">
        <f t="shared" si="30"/>
        <v>172</v>
      </c>
      <c r="H67" s="55">
        <f t="shared" si="30"/>
        <v>15</v>
      </c>
      <c r="I67" s="56">
        <f t="shared" si="30"/>
        <v>27</v>
      </c>
      <c r="J67" s="56">
        <f t="shared" si="30"/>
        <v>42</v>
      </c>
      <c r="K67" s="55">
        <f t="shared" si="30"/>
        <v>1</v>
      </c>
      <c r="L67" s="56">
        <f t="shared" si="30"/>
        <v>3</v>
      </c>
      <c r="M67" s="56">
        <f t="shared" si="30"/>
        <v>4</v>
      </c>
      <c r="N67" s="55">
        <f t="shared" si="30"/>
        <v>132</v>
      </c>
      <c r="O67" s="56">
        <f t="shared" si="30"/>
        <v>130</v>
      </c>
      <c r="P67" s="56">
        <f t="shared" si="30"/>
        <v>262</v>
      </c>
      <c r="Q67" s="55">
        <f t="shared" si="30"/>
        <v>232</v>
      </c>
      <c r="R67" s="56">
        <f t="shared" si="30"/>
        <v>248</v>
      </c>
      <c r="S67" s="57">
        <f t="shared" si="17"/>
        <v>480</v>
      </c>
      <c r="T67" s="137">
        <f t="shared" si="18"/>
        <v>66.666666666666657</v>
      </c>
      <c r="U67" s="138">
        <f t="shared" si="19"/>
        <v>68.508287292817684</v>
      </c>
      <c r="V67" s="139">
        <f t="shared" si="20"/>
        <v>67.605633802816897</v>
      </c>
      <c r="W67" s="137">
        <f t="shared" si="21"/>
        <v>42.672413793103445</v>
      </c>
      <c r="X67" s="138">
        <f t="shared" si="22"/>
        <v>46.37096774193548</v>
      </c>
      <c r="Y67" s="140">
        <f t="shared" si="23"/>
        <v>44.583333333333336</v>
      </c>
      <c r="Z67" s="199" t="s">
        <v>5</v>
      </c>
      <c r="AA67" s="200"/>
    </row>
    <row r="68" spans="1:27" ht="12" customHeight="1" x14ac:dyDescent="0.15">
      <c r="A68" s="27" t="s">
        <v>91</v>
      </c>
      <c r="B68" s="5">
        <f t="shared" ref="B68:R68" si="31">SUMIF($A$5:$A$60,"相去*",B$5:B$60)</f>
        <v>3253</v>
      </c>
      <c r="C68" s="6">
        <f t="shared" si="31"/>
        <v>3385</v>
      </c>
      <c r="D68" s="6">
        <f t="shared" si="31"/>
        <v>6638</v>
      </c>
      <c r="E68" s="5">
        <f t="shared" si="31"/>
        <v>511</v>
      </c>
      <c r="F68" s="6">
        <f t="shared" si="31"/>
        <v>529</v>
      </c>
      <c r="G68" s="6">
        <f t="shared" si="31"/>
        <v>1040</v>
      </c>
      <c r="H68" s="5">
        <f t="shared" si="31"/>
        <v>171</v>
      </c>
      <c r="I68" s="6">
        <f t="shared" si="31"/>
        <v>268</v>
      </c>
      <c r="J68" s="6">
        <f t="shared" si="31"/>
        <v>439</v>
      </c>
      <c r="K68" s="5">
        <f t="shared" si="31"/>
        <v>14</v>
      </c>
      <c r="L68" s="6">
        <f t="shared" si="31"/>
        <v>17</v>
      </c>
      <c r="M68" s="6">
        <f t="shared" si="31"/>
        <v>31</v>
      </c>
      <c r="N68" s="5">
        <f t="shared" si="31"/>
        <v>1081</v>
      </c>
      <c r="O68" s="6">
        <f t="shared" si="31"/>
        <v>1052</v>
      </c>
      <c r="P68" s="6">
        <f t="shared" si="31"/>
        <v>2133</v>
      </c>
      <c r="Q68" s="5">
        <f t="shared" si="31"/>
        <v>1777</v>
      </c>
      <c r="R68" s="6">
        <f t="shared" si="31"/>
        <v>1866</v>
      </c>
      <c r="S68" s="7">
        <f t="shared" si="17"/>
        <v>3643</v>
      </c>
      <c r="T68" s="133">
        <f t="shared" si="18"/>
        <v>54.626498616661543</v>
      </c>
      <c r="U68" s="134">
        <f t="shared" si="19"/>
        <v>55.125553914327917</v>
      </c>
      <c r="V68" s="135">
        <f t="shared" si="20"/>
        <v>54.880988249472729</v>
      </c>
      <c r="W68" s="133">
        <f t="shared" si="21"/>
        <v>38.379290939786152</v>
      </c>
      <c r="X68" s="134">
        <f t="shared" si="22"/>
        <v>42.711682743837088</v>
      </c>
      <c r="Y68" s="136">
        <f t="shared" si="23"/>
        <v>40.59840790557233</v>
      </c>
      <c r="Z68" s="201" t="s">
        <v>5</v>
      </c>
      <c r="AA68" s="202"/>
    </row>
    <row r="69" spans="1:27" s="86" customFormat="1" ht="12" customHeight="1" x14ac:dyDescent="0.15">
      <c r="A69" s="54" t="s">
        <v>92</v>
      </c>
      <c r="B69" s="55">
        <f t="shared" ref="B69:R69" si="32">SUMIF($A$5:$A$60,"鬼柳*",B$5:B$60)</f>
        <v>2285</v>
      </c>
      <c r="C69" s="56">
        <f t="shared" si="32"/>
        <v>2345</v>
      </c>
      <c r="D69" s="56">
        <f t="shared" si="32"/>
        <v>4630</v>
      </c>
      <c r="E69" s="55">
        <f t="shared" si="32"/>
        <v>328</v>
      </c>
      <c r="F69" s="56">
        <f t="shared" si="32"/>
        <v>320</v>
      </c>
      <c r="G69" s="56">
        <f t="shared" si="32"/>
        <v>648</v>
      </c>
      <c r="H69" s="55">
        <f t="shared" si="32"/>
        <v>142</v>
      </c>
      <c r="I69" s="56">
        <f t="shared" si="32"/>
        <v>215</v>
      </c>
      <c r="J69" s="56">
        <f t="shared" si="32"/>
        <v>357</v>
      </c>
      <c r="K69" s="55">
        <f t="shared" si="32"/>
        <v>20</v>
      </c>
      <c r="L69" s="56">
        <f t="shared" si="32"/>
        <v>35</v>
      </c>
      <c r="M69" s="56">
        <f t="shared" si="32"/>
        <v>55</v>
      </c>
      <c r="N69" s="55">
        <f t="shared" si="32"/>
        <v>777</v>
      </c>
      <c r="O69" s="56">
        <f t="shared" si="32"/>
        <v>686</v>
      </c>
      <c r="P69" s="56">
        <f t="shared" si="32"/>
        <v>1463</v>
      </c>
      <c r="Q69" s="55">
        <f t="shared" si="32"/>
        <v>1267</v>
      </c>
      <c r="R69" s="56">
        <f t="shared" si="32"/>
        <v>1256</v>
      </c>
      <c r="S69" s="57">
        <f t="shared" si="17"/>
        <v>2523</v>
      </c>
      <c r="T69" s="137">
        <f t="shared" si="18"/>
        <v>55.448577680525169</v>
      </c>
      <c r="U69" s="138">
        <f t="shared" si="19"/>
        <v>53.56076759061834</v>
      </c>
      <c r="V69" s="139">
        <f t="shared" si="20"/>
        <v>54.492440604751621</v>
      </c>
      <c r="W69" s="137">
        <f t="shared" si="21"/>
        <v>37.095501183898975</v>
      </c>
      <c r="X69" s="138">
        <f t="shared" si="22"/>
        <v>42.595541401273884</v>
      </c>
      <c r="Y69" s="140">
        <f t="shared" si="23"/>
        <v>39.833531510107015</v>
      </c>
      <c r="Z69" s="199" t="s">
        <v>5</v>
      </c>
      <c r="AA69" s="200"/>
    </row>
    <row r="70" spans="1:27" ht="12" customHeight="1" x14ac:dyDescent="0.15">
      <c r="A70" s="27" t="s">
        <v>93</v>
      </c>
      <c r="B70" s="5">
        <f t="shared" ref="B70:R70" si="33">SUMIF($A$5:$A$60,"江釣子*",B$5:B$60)</f>
        <v>4807</v>
      </c>
      <c r="C70" s="6">
        <f t="shared" si="33"/>
        <v>5093</v>
      </c>
      <c r="D70" s="6">
        <f t="shared" si="33"/>
        <v>9900</v>
      </c>
      <c r="E70" s="5">
        <f t="shared" si="33"/>
        <v>413</v>
      </c>
      <c r="F70" s="6">
        <f t="shared" si="33"/>
        <v>397</v>
      </c>
      <c r="G70" s="6">
        <f t="shared" si="33"/>
        <v>810</v>
      </c>
      <c r="H70" s="5">
        <f t="shared" si="33"/>
        <v>572</v>
      </c>
      <c r="I70" s="6">
        <f t="shared" si="33"/>
        <v>859</v>
      </c>
      <c r="J70" s="6">
        <f t="shared" si="33"/>
        <v>1431</v>
      </c>
      <c r="K70" s="5">
        <f t="shared" si="33"/>
        <v>26</v>
      </c>
      <c r="L70" s="6">
        <f t="shared" si="33"/>
        <v>14</v>
      </c>
      <c r="M70" s="6">
        <f t="shared" si="33"/>
        <v>40</v>
      </c>
      <c r="N70" s="5">
        <f t="shared" si="33"/>
        <v>1712</v>
      </c>
      <c r="O70" s="6">
        <f t="shared" si="33"/>
        <v>1659</v>
      </c>
      <c r="P70" s="6">
        <f t="shared" si="33"/>
        <v>3371</v>
      </c>
      <c r="Q70" s="5">
        <f t="shared" si="33"/>
        <v>2723</v>
      </c>
      <c r="R70" s="6">
        <f t="shared" si="33"/>
        <v>2929</v>
      </c>
      <c r="S70" s="7">
        <f t="shared" si="17"/>
        <v>5652</v>
      </c>
      <c r="T70" s="133">
        <f t="shared" si="18"/>
        <v>56.646557104223007</v>
      </c>
      <c r="U70" s="134">
        <f t="shared" si="19"/>
        <v>57.51030826624779</v>
      </c>
      <c r="V70" s="135">
        <f t="shared" si="20"/>
        <v>57.090909090909093</v>
      </c>
      <c r="W70" s="133">
        <f t="shared" si="21"/>
        <v>36.173338229893496</v>
      </c>
      <c r="X70" s="134">
        <f t="shared" si="22"/>
        <v>42.881529532263571</v>
      </c>
      <c r="Y70" s="136">
        <f t="shared" si="23"/>
        <v>39.64968152866242</v>
      </c>
      <c r="Z70" s="201" t="s">
        <v>5</v>
      </c>
      <c r="AA70" s="202"/>
    </row>
    <row r="71" spans="1:27" s="147" customFormat="1" ht="12" customHeight="1" thickBot="1" x14ac:dyDescent="0.2">
      <c r="A71" s="58" t="s">
        <v>94</v>
      </c>
      <c r="B71" s="59">
        <f t="shared" ref="B71:R71" si="34">SUMIF($A$5:$A$60,"和賀*",B$5:B$60)</f>
        <v>5161</v>
      </c>
      <c r="C71" s="60">
        <f t="shared" si="34"/>
        <v>5488</v>
      </c>
      <c r="D71" s="60">
        <f t="shared" si="34"/>
        <v>10649</v>
      </c>
      <c r="E71" s="59">
        <f t="shared" si="34"/>
        <v>522</v>
      </c>
      <c r="F71" s="60">
        <f t="shared" si="34"/>
        <v>489</v>
      </c>
      <c r="G71" s="60">
        <f t="shared" si="34"/>
        <v>1011</v>
      </c>
      <c r="H71" s="59">
        <f t="shared" si="34"/>
        <v>634</v>
      </c>
      <c r="I71" s="60">
        <f t="shared" si="34"/>
        <v>927</v>
      </c>
      <c r="J71" s="60">
        <f t="shared" si="34"/>
        <v>1561</v>
      </c>
      <c r="K71" s="59">
        <f t="shared" si="34"/>
        <v>18</v>
      </c>
      <c r="L71" s="60">
        <f t="shared" si="34"/>
        <v>20</v>
      </c>
      <c r="M71" s="60">
        <f t="shared" si="34"/>
        <v>38</v>
      </c>
      <c r="N71" s="59">
        <f t="shared" si="34"/>
        <v>2077</v>
      </c>
      <c r="O71" s="60">
        <f t="shared" si="34"/>
        <v>1882</v>
      </c>
      <c r="P71" s="60">
        <f t="shared" si="34"/>
        <v>3959</v>
      </c>
      <c r="Q71" s="59">
        <f t="shared" si="34"/>
        <v>3251</v>
      </c>
      <c r="R71" s="60">
        <f t="shared" si="34"/>
        <v>3318</v>
      </c>
      <c r="S71" s="61">
        <f t="shared" si="17"/>
        <v>6569</v>
      </c>
      <c r="T71" s="141">
        <f t="shared" si="18"/>
        <v>62.991668281340829</v>
      </c>
      <c r="U71" s="142">
        <f t="shared" si="19"/>
        <v>60.459183673469383</v>
      </c>
      <c r="V71" s="143">
        <f t="shared" si="20"/>
        <v>61.686543337402576</v>
      </c>
      <c r="W71" s="144">
        <f t="shared" si="21"/>
        <v>35.558289756997844</v>
      </c>
      <c r="X71" s="145">
        <f t="shared" si="22"/>
        <v>42.67631103074141</v>
      </c>
      <c r="Y71" s="146">
        <f t="shared" si="23"/>
        <v>39.153600243568278</v>
      </c>
      <c r="Z71" s="203" t="s">
        <v>5</v>
      </c>
      <c r="AA71" s="204"/>
    </row>
    <row r="72" spans="1:27" s="25" customFormat="1" ht="12" customHeight="1" thickBot="1" x14ac:dyDescent="0.2">
      <c r="A72" s="190" t="s">
        <v>6</v>
      </c>
      <c r="B72" s="163">
        <f>SUM(B61:B71)</f>
        <v>37908</v>
      </c>
      <c r="C72" s="23">
        <f t="shared" ref="C72:R72" si="35">SUM(C61:C71)</f>
        <v>39467</v>
      </c>
      <c r="D72" s="15">
        <f t="shared" si="35"/>
        <v>77375</v>
      </c>
      <c r="E72" s="14">
        <f t="shared" si="35"/>
        <v>5406</v>
      </c>
      <c r="F72" s="15">
        <f t="shared" si="35"/>
        <v>5552</v>
      </c>
      <c r="G72" s="15">
        <f t="shared" si="35"/>
        <v>10958</v>
      </c>
      <c r="H72" s="14">
        <f t="shared" si="35"/>
        <v>2595</v>
      </c>
      <c r="I72" s="15">
        <f t="shared" si="35"/>
        <v>3970</v>
      </c>
      <c r="J72" s="15">
        <f>SUM(J61:J71)</f>
        <v>6565</v>
      </c>
      <c r="K72" s="14">
        <f t="shared" si="35"/>
        <v>164</v>
      </c>
      <c r="L72" s="15">
        <f t="shared" si="35"/>
        <v>185</v>
      </c>
      <c r="M72" s="15">
        <f t="shared" si="35"/>
        <v>349</v>
      </c>
      <c r="N72" s="14">
        <f t="shared" si="35"/>
        <v>13469</v>
      </c>
      <c r="O72" s="15">
        <f t="shared" si="35"/>
        <v>12797</v>
      </c>
      <c r="P72" s="15">
        <f t="shared" si="35"/>
        <v>26266</v>
      </c>
      <c r="Q72" s="14">
        <f t="shared" si="35"/>
        <v>21634</v>
      </c>
      <c r="R72" s="15">
        <f t="shared" si="35"/>
        <v>22504</v>
      </c>
      <c r="S72" s="16">
        <f>SUM(S61:S71)</f>
        <v>44138</v>
      </c>
      <c r="T72" s="148">
        <f t="shared" si="18"/>
        <v>57.06974781048855</v>
      </c>
      <c r="U72" s="149">
        <f t="shared" si="19"/>
        <v>57.019788684217197</v>
      </c>
      <c r="V72" s="150">
        <f t="shared" si="20"/>
        <v>57.044264943457193</v>
      </c>
      <c r="W72" s="151">
        <f t="shared" si="21"/>
        <v>36.983451973745026</v>
      </c>
      <c r="X72" s="152">
        <f t="shared" si="22"/>
        <v>42.312477781727694</v>
      </c>
      <c r="Y72" s="153">
        <f t="shared" si="23"/>
        <v>39.700484842992431</v>
      </c>
      <c r="Z72" s="205" t="s">
        <v>6</v>
      </c>
      <c r="AA72" s="206"/>
    </row>
    <row r="73" spans="1:27" s="147" customFormat="1" ht="12" customHeight="1" thickBot="1" x14ac:dyDescent="0.2">
      <c r="A73" s="191" t="s">
        <v>23</v>
      </c>
      <c r="B73" s="189">
        <v>21</v>
      </c>
      <c r="C73" s="66">
        <v>41</v>
      </c>
      <c r="D73" s="66">
        <f>SUM(B73:C73)</f>
        <v>62</v>
      </c>
      <c r="E73" s="154" t="s">
        <v>25</v>
      </c>
      <c r="F73" s="64">
        <v>1</v>
      </c>
      <c r="G73" s="63">
        <v>1</v>
      </c>
      <c r="H73" s="155" t="s">
        <v>25</v>
      </c>
      <c r="I73" s="64" t="s">
        <v>25</v>
      </c>
      <c r="J73" s="63" t="s">
        <v>25</v>
      </c>
      <c r="K73" s="154" t="s">
        <v>25</v>
      </c>
      <c r="L73" s="155" t="s">
        <v>25</v>
      </c>
      <c r="M73" s="64" t="s">
        <v>25</v>
      </c>
      <c r="N73" s="65">
        <v>2</v>
      </c>
      <c r="O73" s="66">
        <v>4</v>
      </c>
      <c r="P73" s="66">
        <f>SUM(N73:O73)</f>
        <v>6</v>
      </c>
      <c r="Q73" s="156">
        <f t="shared" ref="Q73:R73" si="36">SUMIF($E$4:$P$4,Q$4,$E73:$P73)</f>
        <v>2</v>
      </c>
      <c r="R73" s="157">
        <f t="shared" si="36"/>
        <v>5</v>
      </c>
      <c r="S73" s="62">
        <f>SUM(Q73:R73)</f>
        <v>7</v>
      </c>
      <c r="T73" s="158">
        <f t="shared" ref="T73:V74" si="37">Q73/B73*100</f>
        <v>9.5238095238095237</v>
      </c>
      <c r="U73" s="159">
        <f t="shared" si="37"/>
        <v>12.195121951219512</v>
      </c>
      <c r="V73" s="160">
        <f t="shared" si="37"/>
        <v>11.29032258064516</v>
      </c>
      <c r="W73" s="154" t="s">
        <v>25</v>
      </c>
      <c r="X73" s="64" t="s">
        <v>25</v>
      </c>
      <c r="Y73" s="77" t="s">
        <v>25</v>
      </c>
      <c r="Z73" s="67"/>
      <c r="AA73" s="67"/>
    </row>
    <row r="74" spans="1:27" ht="12" customHeight="1" thickBot="1" x14ac:dyDescent="0.2">
      <c r="A74" s="192" t="s">
        <v>24</v>
      </c>
      <c r="B74" s="23">
        <f t="shared" ref="B74:S74" si="38">B72+B73</f>
        <v>37929</v>
      </c>
      <c r="C74" s="161">
        <f t="shared" si="38"/>
        <v>39508</v>
      </c>
      <c r="D74" s="162">
        <f t="shared" si="38"/>
        <v>77437</v>
      </c>
      <c r="E74" s="15">
        <f t="shared" si="38"/>
        <v>5406</v>
      </c>
      <c r="F74" s="161">
        <f t="shared" si="38"/>
        <v>5553</v>
      </c>
      <c r="G74" s="162">
        <f t="shared" si="38"/>
        <v>10959</v>
      </c>
      <c r="H74" s="15">
        <f t="shared" si="38"/>
        <v>2595</v>
      </c>
      <c r="I74" s="161">
        <f t="shared" si="38"/>
        <v>3970</v>
      </c>
      <c r="J74" s="162">
        <f>J72+J73</f>
        <v>6565</v>
      </c>
      <c r="K74" s="24">
        <f t="shared" si="38"/>
        <v>164</v>
      </c>
      <c r="L74" s="163">
        <f t="shared" si="38"/>
        <v>185</v>
      </c>
      <c r="M74" s="162">
        <f t="shared" si="38"/>
        <v>349</v>
      </c>
      <c r="N74" s="15">
        <f>N72+N73</f>
        <v>13471</v>
      </c>
      <c r="O74" s="161">
        <f t="shared" si="38"/>
        <v>12801</v>
      </c>
      <c r="P74" s="162">
        <f t="shared" si="38"/>
        <v>26272</v>
      </c>
      <c r="Q74" s="15">
        <f t="shared" si="38"/>
        <v>21636</v>
      </c>
      <c r="R74" s="164">
        <f t="shared" si="38"/>
        <v>22509</v>
      </c>
      <c r="S74" s="162">
        <f t="shared" si="38"/>
        <v>44145</v>
      </c>
      <c r="T74" s="148">
        <f t="shared" si="37"/>
        <v>57.043423238155498</v>
      </c>
      <c r="U74" s="149">
        <f t="shared" si="37"/>
        <v>56.973271236205328</v>
      </c>
      <c r="V74" s="150">
        <f t="shared" si="37"/>
        <v>57.007632010537598</v>
      </c>
      <c r="W74" s="148">
        <f>(E74+H74)/Q74*100</f>
        <v>36.98003327787022</v>
      </c>
      <c r="X74" s="149">
        <f>(F74+I74)/R74*100</f>
        <v>42.3075214358701</v>
      </c>
      <c r="Y74" s="165">
        <f>(G74+J74)/S74*100</f>
        <v>39.696454864650583</v>
      </c>
    </row>
  </sheetData>
  <mergeCells count="20">
    <mergeCell ref="Z71:AA71"/>
    <mergeCell ref="Z72:AA72"/>
    <mergeCell ref="Z66:AA66"/>
    <mergeCell ref="Z67:AA67"/>
    <mergeCell ref="Z68:AA68"/>
    <mergeCell ref="Z69:AA69"/>
    <mergeCell ref="Z70:AA70"/>
    <mergeCell ref="Z61:AA61"/>
    <mergeCell ref="Z62:AA62"/>
    <mergeCell ref="Z63:AA63"/>
    <mergeCell ref="Z64:AA64"/>
    <mergeCell ref="Z65:AA65"/>
    <mergeCell ref="T3:V3"/>
    <mergeCell ref="W3:Y3"/>
    <mergeCell ref="B3:D3"/>
    <mergeCell ref="E3:G3"/>
    <mergeCell ref="H3:J3"/>
    <mergeCell ref="K3:M3"/>
    <mergeCell ref="N3:P3"/>
    <mergeCell ref="Q3:S3"/>
  </mergeCells>
  <phoneticPr fontId="2"/>
  <dataValidations count="3">
    <dataValidation type="textLength" allowBlank="1" showInputMessage="1" showErrorMessage="1" errorTitle="入力不可" error="入力してはけません。_x000a_" sqref="G5:G45 M46:M60 M5:M45 D73 D5:D45 J46:J60 J5:J45 S73 S5:S45 P73 P5:P45 P46:P60 S46:S60 D46:D60 G46:G60">
      <formula1>0</formula1>
      <formula2>0</formula2>
    </dataValidation>
    <dataValidation allowBlank="1" showInputMessage="1" showErrorMessage="1" errorTitle="入力不可" error="入力してはけません。_x000a_" sqref="B73:C73"/>
    <dataValidation type="whole" allowBlank="1" showInputMessage="1" showErrorMessage="1" errorTitle="入力不可" error="入力してはいけません。_x000a_" sqref="W73:Y73 E73 H73:M73">
      <formula1>0</formula1>
      <formula2>0</formula2>
    </dataValidation>
  </dataValidations>
  <printOptions verticalCentered="1"/>
  <pageMargins left="1.1023622047244095" right="0.31496062992125984" top="0.11811023622047245" bottom="0.11811023622047245" header="0.51181102362204722" footer="0.51181102362204722"/>
  <pageSetup paperSize="8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投票者内訳 (当日含) </vt:lpstr>
      <vt:lpstr>'投票者内訳 (当日含) '!Print_Area</vt:lpstr>
      <vt:lpstr>'投票者内訳 (当日含) '!Print_Area_MI</vt:lpstr>
    </vt:vector>
  </TitlesOfParts>
  <Company>北上市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北上市</dc:creator>
  <cp:lastModifiedBy>Administrator</cp:lastModifiedBy>
  <cp:lastPrinted>2019-07-24T06:40:41Z</cp:lastPrinted>
  <dcterms:created xsi:type="dcterms:W3CDTF">2010-07-10T13:52:26Z</dcterms:created>
  <dcterms:modified xsi:type="dcterms:W3CDTF">2020-01-14T07:34:27Z</dcterms:modified>
</cp:coreProperties>
</file>