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548\Desktop\"/>
    </mc:Choice>
  </mc:AlternateContent>
  <bookViews>
    <workbookView xWindow="9585" yWindow="-15" windowWidth="9630" windowHeight="13335"/>
  </bookViews>
  <sheets>
    <sheet name="投票者内訳 (当日含) " sheetId="4" r:id="rId1"/>
  </sheets>
  <definedNames>
    <definedName name="_Regression_Int" localSheetId="0" hidden="1">1</definedName>
    <definedName name="_xlnm.Print_Area" localSheetId="0">'投票者内訳 (当日含) '!$A$1:$Y$72</definedName>
    <definedName name="Print_Area_MI" localSheetId="0">'投票者内訳 (当日含) '!$A$2:$E$74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R73" i="4" l="1"/>
  <c r="Q73" i="4"/>
  <c r="R60" i="4" l="1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Q70" i="4" s="1"/>
  <c r="R40" i="4"/>
  <c r="Q40" i="4"/>
  <c r="R39" i="4"/>
  <c r="Q39" i="4"/>
  <c r="Q69" i="4" s="1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Q67" i="4" s="1"/>
  <c r="R30" i="4"/>
  <c r="Q30" i="4"/>
  <c r="R29" i="4"/>
  <c r="Q29" i="4"/>
  <c r="R28" i="4"/>
  <c r="Q28" i="4"/>
  <c r="R27" i="4"/>
  <c r="Q27" i="4"/>
  <c r="Q66" i="4" s="1"/>
  <c r="R26" i="4"/>
  <c r="Q26" i="4"/>
  <c r="R25" i="4"/>
  <c r="Q25" i="4"/>
  <c r="Q65" i="4" s="1"/>
  <c r="R24" i="4"/>
  <c r="Q24" i="4"/>
  <c r="R23" i="4"/>
  <c r="Q23" i="4"/>
  <c r="Q64" i="4" s="1"/>
  <c r="R22" i="4"/>
  <c r="Q22" i="4"/>
  <c r="R21" i="4"/>
  <c r="Q21" i="4"/>
  <c r="Q63" i="4" s="1"/>
  <c r="R20" i="4"/>
  <c r="Q20" i="4"/>
  <c r="R19" i="4"/>
  <c r="Q19" i="4"/>
  <c r="R18" i="4"/>
  <c r="Q18" i="4"/>
  <c r="R17" i="4"/>
  <c r="Q17" i="4"/>
  <c r="R16" i="4"/>
  <c r="Q16" i="4"/>
  <c r="R15" i="4"/>
  <c r="Q15" i="4"/>
  <c r="Q62" i="4" s="1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H72" i="4" s="1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Q61" i="4" l="1"/>
  <c r="Q68" i="4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O72" i="4"/>
  <c r="Q72" i="4" l="1"/>
  <c r="R72" i="4"/>
  <c r="X72" i="4" s="1"/>
  <c r="M33" i="4"/>
  <c r="G12" i="4"/>
  <c r="M41" i="4"/>
  <c r="J15" i="4"/>
  <c r="U73" i="4"/>
  <c r="S73" i="4"/>
  <c r="T73" i="4"/>
  <c r="P73" i="4"/>
  <c r="D73" i="4"/>
  <c r="G43" i="4"/>
  <c r="D28" i="4"/>
  <c r="D7" i="4"/>
  <c r="G49" i="4"/>
  <c r="AA47" i="4"/>
  <c r="AA48" i="4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42" i="4"/>
  <c r="AA43" i="4" s="1"/>
  <c r="AA44" i="4" s="1"/>
  <c r="AA45" i="4" s="1"/>
  <c r="AA39" i="4"/>
  <c r="AA40" i="4" s="1"/>
  <c r="AA34" i="4"/>
  <c r="AA35" i="4"/>
  <c r="AA36" i="4" s="1"/>
  <c r="AA37" i="4" s="1"/>
  <c r="AA32" i="4"/>
  <c r="AA28" i="4"/>
  <c r="AA29" i="4" s="1"/>
  <c r="AA30" i="4" s="1"/>
  <c r="AA26" i="4"/>
  <c r="AA24" i="4"/>
  <c r="AA21" i="4"/>
  <c r="AA22" i="4" s="1"/>
  <c r="AA16" i="4"/>
  <c r="AA17" i="4" s="1"/>
  <c r="AA18" i="4" s="1"/>
  <c r="AA19" i="4" s="1"/>
  <c r="AA6" i="4"/>
  <c r="AA7" i="4" s="1"/>
  <c r="AA8" i="4" s="1"/>
  <c r="AA9" i="4" s="1"/>
  <c r="AA10" i="4" s="1"/>
  <c r="AA11" i="4" s="1"/>
  <c r="AA12" i="4" s="1"/>
  <c r="AA13" i="4" s="1"/>
  <c r="AA14" i="4" s="1"/>
  <c r="X60" i="4"/>
  <c r="P60" i="4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M54" i="4"/>
  <c r="J54" i="4"/>
  <c r="G54" i="4"/>
  <c r="D54" i="4"/>
  <c r="T53" i="4"/>
  <c r="P53" i="4"/>
  <c r="M53" i="4"/>
  <c r="J53" i="4"/>
  <c r="G53" i="4"/>
  <c r="D53" i="4"/>
  <c r="U52" i="4"/>
  <c r="P52" i="4"/>
  <c r="M52" i="4"/>
  <c r="J52" i="4"/>
  <c r="G52" i="4"/>
  <c r="D52" i="4"/>
  <c r="X51" i="4"/>
  <c r="P51" i="4"/>
  <c r="M51" i="4"/>
  <c r="J51" i="4"/>
  <c r="G51" i="4"/>
  <c r="D51" i="4"/>
  <c r="X50" i="4"/>
  <c r="P50" i="4"/>
  <c r="M50" i="4"/>
  <c r="J50" i="4"/>
  <c r="G50" i="4"/>
  <c r="D50" i="4"/>
  <c r="U49" i="4"/>
  <c r="P49" i="4"/>
  <c r="M49" i="4"/>
  <c r="J49" i="4"/>
  <c r="D49" i="4"/>
  <c r="W48" i="4"/>
  <c r="P48" i="4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M46" i="4"/>
  <c r="J46" i="4"/>
  <c r="G46" i="4"/>
  <c r="D46" i="4"/>
  <c r="T45" i="4"/>
  <c r="P45" i="4"/>
  <c r="M45" i="4"/>
  <c r="J45" i="4"/>
  <c r="G45" i="4"/>
  <c r="D45" i="4"/>
  <c r="U44" i="4"/>
  <c r="P44" i="4"/>
  <c r="M44" i="4"/>
  <c r="J44" i="4"/>
  <c r="G44" i="4"/>
  <c r="D44" i="4"/>
  <c r="U43" i="4"/>
  <c r="T43" i="4"/>
  <c r="P43" i="4"/>
  <c r="M43" i="4"/>
  <c r="J43" i="4"/>
  <c r="D43" i="4"/>
  <c r="X42" i="4"/>
  <c r="P42" i="4"/>
  <c r="M42" i="4"/>
  <c r="J42" i="4"/>
  <c r="G42" i="4"/>
  <c r="D42" i="4"/>
  <c r="W41" i="4"/>
  <c r="P41" i="4"/>
  <c r="J41" i="4"/>
  <c r="G41" i="4"/>
  <c r="D41" i="4"/>
  <c r="W40" i="4"/>
  <c r="P40" i="4"/>
  <c r="M40" i="4"/>
  <c r="J40" i="4"/>
  <c r="G40" i="4"/>
  <c r="D40" i="4"/>
  <c r="W39" i="4"/>
  <c r="P39" i="4"/>
  <c r="M39" i="4"/>
  <c r="J39" i="4"/>
  <c r="G39" i="4"/>
  <c r="D39" i="4"/>
  <c r="W38" i="4"/>
  <c r="P38" i="4"/>
  <c r="P69" i="4" s="1"/>
  <c r="M38" i="4"/>
  <c r="J38" i="4"/>
  <c r="G38" i="4"/>
  <c r="D38" i="4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Y34" i="4" s="1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P65" i="4" s="1"/>
  <c r="M25" i="4"/>
  <c r="J25" i="4"/>
  <c r="G25" i="4"/>
  <c r="G65" i="4" s="1"/>
  <c r="D25" i="4"/>
  <c r="X24" i="4"/>
  <c r="W24" i="4"/>
  <c r="P24" i="4"/>
  <c r="M24" i="4"/>
  <c r="J24" i="4"/>
  <c r="G24" i="4"/>
  <c r="D24" i="4"/>
  <c r="U23" i="4"/>
  <c r="W23" i="4"/>
  <c r="P23" i="4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M12" i="4"/>
  <c r="J12" i="4"/>
  <c r="D12" i="4"/>
  <c r="X11" i="4"/>
  <c r="T11" i="4"/>
  <c r="P11" i="4"/>
  <c r="M11" i="4"/>
  <c r="J11" i="4"/>
  <c r="G11" i="4"/>
  <c r="D11" i="4"/>
  <c r="W10" i="4"/>
  <c r="P10" i="4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M8" i="4"/>
  <c r="J8" i="4"/>
  <c r="G8" i="4"/>
  <c r="D8" i="4"/>
  <c r="T7" i="4"/>
  <c r="P7" i="4"/>
  <c r="M7" i="4"/>
  <c r="J7" i="4"/>
  <c r="G7" i="4"/>
  <c r="X6" i="4"/>
  <c r="W6" i="4"/>
  <c r="P6" i="4"/>
  <c r="M6" i="4"/>
  <c r="J6" i="4"/>
  <c r="G6" i="4"/>
  <c r="D6" i="4"/>
  <c r="X5" i="4"/>
  <c r="P5" i="4"/>
  <c r="M5" i="4"/>
  <c r="J5" i="4"/>
  <c r="G5" i="4"/>
  <c r="D5" i="4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Y38" i="4" s="1"/>
  <c r="T49" i="4"/>
  <c r="S49" i="4"/>
  <c r="W49" i="4"/>
  <c r="W56" i="4"/>
  <c r="S56" i="4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S24" i="4"/>
  <c r="T24" i="4"/>
  <c r="W26" i="4"/>
  <c r="S26" i="4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Q74" i="4"/>
  <c r="W72" i="4"/>
  <c r="Y24" i="4" l="1"/>
  <c r="Y13" i="4"/>
  <c r="V26" i="4"/>
  <c r="V49" i="4"/>
  <c r="D65" i="4"/>
  <c r="V47" i="4"/>
  <c r="V56" i="4"/>
  <c r="D69" i="4"/>
  <c r="V69" i="4" s="1"/>
  <c r="M69" i="4"/>
  <c r="V73" i="4"/>
  <c r="P71" i="4"/>
  <c r="Y31" i="4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V65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T74" i="4"/>
  <c r="C74" i="4"/>
  <c r="T72" i="4"/>
  <c r="Y70" i="4" l="1"/>
  <c r="Y67" i="4"/>
  <c r="Y62" i="4"/>
  <c r="Y66" i="4"/>
  <c r="U74" i="4"/>
  <c r="J72" i="4"/>
  <c r="J74" i="4" s="1"/>
  <c r="M72" i="4"/>
  <c r="M74" i="4" s="1"/>
  <c r="Y69" i="4"/>
  <c r="Y61" i="4"/>
  <c r="G72" i="4"/>
  <c r="G74" i="4" s="1"/>
  <c r="D72" i="4"/>
  <c r="D74" i="4" s="1"/>
  <c r="V74" i="4" s="1"/>
  <c r="Y63" i="4"/>
  <c r="Y64" i="4"/>
  <c r="P72" i="4"/>
  <c r="P74" i="4" s="1"/>
  <c r="Y74" i="4" l="1"/>
  <c r="Y72" i="4"/>
  <c r="V72" i="4"/>
</calcChain>
</file>

<file path=xl/sharedStrings.xml><?xml version="1.0" encoding="utf-8"?>
<sst xmlns="http://schemas.openxmlformats.org/spreadsheetml/2006/main" count="185" uniqueCount="97">
  <si>
    <t>　　投 票 区</t>
  </si>
  <si>
    <t>男</t>
  </si>
  <si>
    <t>女</t>
  </si>
  <si>
    <t>計</t>
  </si>
  <si>
    <t>黒沢尻第</t>
  </si>
  <si>
    <t>小計</t>
  </si>
  <si>
    <t>合計</t>
  </si>
  <si>
    <t>期日前投票者（本庁舎）</t>
    <rPh sb="0" eb="2">
      <t>キジツ</t>
    </rPh>
    <rPh sb="2" eb="3">
      <t>ゼン</t>
    </rPh>
    <rPh sb="3" eb="5">
      <t>トウヒョウ</t>
    </rPh>
    <rPh sb="5" eb="6">
      <t>シャ</t>
    </rPh>
    <rPh sb="7" eb="8">
      <t>ホン</t>
    </rPh>
    <rPh sb="8" eb="10">
      <t>チョウシャ</t>
    </rPh>
    <phoneticPr fontId="2"/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</si>
  <si>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</si>
  <si>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</si>
  <si>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</si>
  <si>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</si>
  <si>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</si>
  <si>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</si>
  <si>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</si>
  <si>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</si>
  <si>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</si>
  <si>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</si>
  <si>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</si>
  <si>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</si>
  <si>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</si>
  <si>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</si>
  <si>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</si>
  <si>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</si>
  <si>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</si>
  <si>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</si>
  <si>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</si>
  <si>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</si>
  <si>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</si>
  <si>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</si>
  <si>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</si>
  <si>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</si>
  <si>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</si>
  <si>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</si>
  <si>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</si>
  <si>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</si>
  <si>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</si>
  <si>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</si>
  <si>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</si>
  <si>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</si>
  <si>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</si>
  <si>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</si>
  <si>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</si>
  <si>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</si>
  <si>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</si>
  <si>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</si>
  <si>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</si>
  <si>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</si>
  <si>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</si>
  <si>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</si>
  <si>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</si>
  <si>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</si>
  <si>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</si>
  <si>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</si>
  <si>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</si>
  <si>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</si>
  <si>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</si>
  <si>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</si>
  <si>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</si>
  <si>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</si>
  <si>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</si>
  <si>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</si>
  <si>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</si>
  <si>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</si>
  <si>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</si>
  <si>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</si>
  <si>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</si>
  <si>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</si>
  <si>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</si>
  <si>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</si>
  <si>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</si>
  <si>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</si>
  <si>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</si>
  <si>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</si>
  <si>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</si>
  <si>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</si>
  <si>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</si>
  <si>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</si>
  <si>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</si>
  <si>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</si>
  <si>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</si>
  <si>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</si>
  <si>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</si>
  <si>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</si>
  <si>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</si>
  <si>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</si>
  <si>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</si>
  <si>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</si>
  <si>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</si>
  <si>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</si>
  <si>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</si>
  <si>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</si>
  <si>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</si>
  <si>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</si>
  <si>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</si>
  <si>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令和元年９月８日執行　岩手県知事選挙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rPh sb="8" eb="10">
      <t>シッコウ</t>
    </rPh>
    <rPh sb="11" eb="13">
      <t>イワテ</t>
    </rPh>
    <rPh sb="13" eb="16">
      <t>ケンチジ</t>
    </rPh>
    <rPh sb="16" eb="18">
      <t>センキョ</t>
    </rPh>
    <phoneticPr fontId="2"/>
  </si>
  <si>
    <t>令和元年９月８日現在有権者数</t>
    <rPh sb="0" eb="2">
      <t>レイワ</t>
    </rPh>
    <rPh sb="2" eb="3">
      <t>ガン</t>
    </rPh>
    <rPh sb="10" eb="13">
      <t>ユウケンシャ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</si>
</sst>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>
    <tabColor rgb="FFC00000"/>
  </sheetPr>
  <dimension ref="A1:AA74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C30" sqref="C30"/>
      <selection pane="topRight" activeCell="C30" sqref="C30"/>
      <selection pane="bottomLeft" activeCell="C30" sqref="C30"/>
      <selection pane="bottomRight" activeCell="Z1" sqref="Z1:AA1048576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10" width="6.5" style="78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27" x14ac:dyDescent="0.15">
      <c r="A1" s="188" t="s">
        <v>95</v>
      </c>
    </row>
    <row r="2" spans="1:27" s="25" customFormat="1" ht="4.5" customHeight="1" thickBot="1" x14ac:dyDescent="0.2"/>
    <row r="3" spans="1:27" s="25" customFormat="1" ht="12" customHeight="1" thickBot="1" x14ac:dyDescent="0.2">
      <c r="A3" s="23"/>
      <c r="B3" s="203" t="s">
        <v>96</v>
      </c>
      <c r="C3" s="204"/>
      <c r="D3" s="205"/>
      <c r="E3" s="206" t="s">
        <v>7</v>
      </c>
      <c r="F3" s="201"/>
      <c r="G3" s="201"/>
      <c r="H3" s="201" t="s">
        <v>8</v>
      </c>
      <c r="I3" s="201"/>
      <c r="J3" s="201"/>
      <c r="K3" s="201" t="s">
        <v>9</v>
      </c>
      <c r="L3" s="201"/>
      <c r="M3" s="201"/>
      <c r="N3" s="201" t="s">
        <v>10</v>
      </c>
      <c r="O3" s="201"/>
      <c r="P3" s="201"/>
      <c r="Q3" s="201" t="s">
        <v>11</v>
      </c>
      <c r="R3" s="201"/>
      <c r="S3" s="201"/>
      <c r="T3" s="201" t="s">
        <v>22</v>
      </c>
      <c r="U3" s="201"/>
      <c r="V3" s="201"/>
      <c r="W3" s="201" t="s">
        <v>26</v>
      </c>
      <c r="X3" s="201"/>
      <c r="Y3" s="202"/>
      <c r="Z3" s="23"/>
      <c r="AA3" s="23"/>
    </row>
    <row r="4" spans="1:27" s="25" customFormat="1" ht="12" customHeight="1" thickBot="1" x14ac:dyDescent="0.2">
      <c r="A4" s="26" t="s">
        <v>83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</row>
    <row r="5" spans="1:27" s="86" customFormat="1" ht="12" customHeight="1" x14ac:dyDescent="0.15">
      <c r="A5" s="33" t="s">
        <v>27</v>
      </c>
      <c r="B5" s="166">
        <v>1979</v>
      </c>
      <c r="C5" s="167">
        <v>2067</v>
      </c>
      <c r="D5" s="34">
        <f t="shared" ref="D5:D57" si="0">SUM(B5:C5)</f>
        <v>4046</v>
      </c>
      <c r="E5" s="166">
        <v>200</v>
      </c>
      <c r="F5" s="167">
        <v>210</v>
      </c>
      <c r="G5" s="34">
        <f t="shared" ref="G5:G57" si="1">SUM(E5:F5)</f>
        <v>410</v>
      </c>
      <c r="H5" s="166">
        <v>116</v>
      </c>
      <c r="I5" s="167">
        <v>191</v>
      </c>
      <c r="J5" s="34">
        <f t="shared" ref="J5:J57" si="2">SUM(H5:I5)</f>
        <v>307</v>
      </c>
      <c r="K5" s="166">
        <v>4</v>
      </c>
      <c r="L5" s="167">
        <v>9</v>
      </c>
      <c r="M5" s="34">
        <f t="shared" ref="M5:M57" si="3">SUM(K5:L5)</f>
        <v>13</v>
      </c>
      <c r="N5" s="166">
        <v>576</v>
      </c>
      <c r="O5" s="167">
        <v>590</v>
      </c>
      <c r="P5" s="34">
        <f t="shared" ref="P5:P57" si="4">SUM(N5:O5)</f>
        <v>1166</v>
      </c>
      <c r="Q5" s="80">
        <f>SUMIF($E$4:$P$4,Q$4,$E5:$P5)</f>
        <v>896</v>
      </c>
      <c r="R5" s="81">
        <f>SUMIF($E$4:$P$4,R$4,$E5:$P5)</f>
        <v>1000</v>
      </c>
      <c r="S5" s="35">
        <f t="shared" ref="S5:S57" si="5">SUM(Q5:R5)</f>
        <v>1896</v>
      </c>
      <c r="T5" s="82">
        <f>Q5/B5*100</f>
        <v>45.275391611925215</v>
      </c>
      <c r="U5" s="83">
        <f>R5/C5*100</f>
        <v>48.379293662312527</v>
      </c>
      <c r="V5" s="84">
        <f>S5/D5*100</f>
        <v>46.861097380128527</v>
      </c>
      <c r="W5" s="82">
        <f>(E5+H5)/Q5*100</f>
        <v>35.267857142857146</v>
      </c>
      <c r="X5" s="83">
        <f>(F5+I5)/R5*100</f>
        <v>40.1</v>
      </c>
      <c r="Y5" s="85">
        <f>(G5+J5)/S5*100</f>
        <v>37.816455696202532</v>
      </c>
      <c r="Z5" s="69" t="s">
        <v>4</v>
      </c>
      <c r="AA5" s="36">
        <v>1</v>
      </c>
    </row>
    <row r="6" spans="1:27" ht="12" customHeight="1" x14ac:dyDescent="0.15">
      <c r="A6" s="11" t="s">
        <v>28</v>
      </c>
      <c r="B6" s="168">
        <v>1067</v>
      </c>
      <c r="C6" s="169">
        <v>1065</v>
      </c>
      <c r="D6" s="1">
        <f t="shared" si="0"/>
        <v>2132</v>
      </c>
      <c r="E6" s="168">
        <v>145</v>
      </c>
      <c r="F6" s="169">
        <v>177</v>
      </c>
      <c r="G6" s="1">
        <f t="shared" si="1"/>
        <v>322</v>
      </c>
      <c r="H6" s="168">
        <v>61</v>
      </c>
      <c r="I6" s="169">
        <v>101</v>
      </c>
      <c r="J6" s="1">
        <f t="shared" si="2"/>
        <v>162</v>
      </c>
      <c r="K6" s="168">
        <v>4</v>
      </c>
      <c r="L6" s="169">
        <v>2</v>
      </c>
      <c r="M6" s="1">
        <f t="shared" si="3"/>
        <v>6</v>
      </c>
      <c r="N6" s="168">
        <v>258</v>
      </c>
      <c r="O6" s="169">
        <v>240</v>
      </c>
      <c r="P6" s="1">
        <f t="shared" si="4"/>
        <v>498</v>
      </c>
      <c r="Q6" s="87">
        <f t="shared" ref="Q6:R37" si="6">SUMIF($E$4:$P$4,Q$4,$E6:$P6)</f>
        <v>468</v>
      </c>
      <c r="R6" s="88">
        <f t="shared" si="6"/>
        <v>520</v>
      </c>
      <c r="S6" s="2">
        <f t="shared" si="5"/>
        <v>988</v>
      </c>
      <c r="T6" s="89">
        <f t="shared" ref="T6:V58" si="7">Q6/B6*100</f>
        <v>43.861293345829431</v>
      </c>
      <c r="U6" s="90">
        <f t="shared" si="7"/>
        <v>48.826291079812208</v>
      </c>
      <c r="V6" s="91">
        <f t="shared" si="7"/>
        <v>46.341463414634148</v>
      </c>
      <c r="W6" s="89">
        <f t="shared" ref="W6:Y58" si="8">(E6+H6)/Q6*100</f>
        <v>44.017094017094017</v>
      </c>
      <c r="X6" s="90">
        <f t="shared" si="8"/>
        <v>53.46153846153846</v>
      </c>
      <c r="Y6" s="92">
        <f t="shared" si="8"/>
        <v>48.987854251012145</v>
      </c>
      <c r="Z6" s="70" t="s">
        <v>4</v>
      </c>
      <c r="AA6" s="17">
        <f t="shared" ref="AA6:AA14" si="9">AA5+1</f>
        <v>2</v>
      </c>
    </row>
    <row r="7" spans="1:27" s="86" customFormat="1" ht="12" customHeight="1" x14ac:dyDescent="0.15">
      <c r="A7" s="37" t="s">
        <v>29</v>
      </c>
      <c r="B7" s="170">
        <v>2624</v>
      </c>
      <c r="C7" s="171">
        <v>2608</v>
      </c>
      <c r="D7" s="38">
        <f t="shared" si="0"/>
        <v>5232</v>
      </c>
      <c r="E7" s="170">
        <v>424</v>
      </c>
      <c r="F7" s="171">
        <v>446</v>
      </c>
      <c r="G7" s="38">
        <f t="shared" si="1"/>
        <v>870</v>
      </c>
      <c r="H7" s="170">
        <v>124</v>
      </c>
      <c r="I7" s="171">
        <v>212</v>
      </c>
      <c r="J7" s="38">
        <f t="shared" si="2"/>
        <v>336</v>
      </c>
      <c r="K7" s="170">
        <v>0</v>
      </c>
      <c r="L7" s="171">
        <v>6</v>
      </c>
      <c r="M7" s="38">
        <f t="shared" si="3"/>
        <v>6</v>
      </c>
      <c r="N7" s="170">
        <v>631</v>
      </c>
      <c r="O7" s="171">
        <v>626</v>
      </c>
      <c r="P7" s="38">
        <f t="shared" si="4"/>
        <v>1257</v>
      </c>
      <c r="Q7" s="93">
        <f t="shared" si="6"/>
        <v>1179</v>
      </c>
      <c r="R7" s="94">
        <f t="shared" si="6"/>
        <v>1290</v>
      </c>
      <c r="S7" s="39">
        <f t="shared" si="5"/>
        <v>2469</v>
      </c>
      <c r="T7" s="95">
        <f t="shared" si="7"/>
        <v>44.931402439024396</v>
      </c>
      <c r="U7" s="96">
        <f t="shared" si="7"/>
        <v>49.463190184049076</v>
      </c>
      <c r="V7" s="97">
        <f t="shared" si="7"/>
        <v>47.190366972477065</v>
      </c>
      <c r="W7" s="95">
        <f t="shared" si="8"/>
        <v>46.480067854113656</v>
      </c>
      <c r="X7" s="96">
        <f t="shared" si="8"/>
        <v>51.007751937984494</v>
      </c>
      <c r="Y7" s="98">
        <f t="shared" si="8"/>
        <v>48.845686512758199</v>
      </c>
      <c r="Z7" s="71" t="s">
        <v>4</v>
      </c>
      <c r="AA7" s="40">
        <f t="shared" si="9"/>
        <v>3</v>
      </c>
    </row>
    <row r="8" spans="1:27" ht="12" customHeight="1" x14ac:dyDescent="0.15">
      <c r="A8" s="11" t="s">
        <v>30</v>
      </c>
      <c r="B8" s="168">
        <v>806</v>
      </c>
      <c r="C8" s="169">
        <v>834</v>
      </c>
      <c r="D8" s="1">
        <f t="shared" si="0"/>
        <v>1640</v>
      </c>
      <c r="E8" s="168">
        <v>139</v>
      </c>
      <c r="F8" s="169">
        <v>159</v>
      </c>
      <c r="G8" s="1">
        <f t="shared" si="1"/>
        <v>298</v>
      </c>
      <c r="H8" s="168">
        <v>37</v>
      </c>
      <c r="I8" s="169">
        <v>55</v>
      </c>
      <c r="J8" s="1">
        <f t="shared" si="2"/>
        <v>92</v>
      </c>
      <c r="K8" s="168">
        <v>2</v>
      </c>
      <c r="L8" s="169">
        <v>2</v>
      </c>
      <c r="M8" s="1">
        <f t="shared" si="3"/>
        <v>4</v>
      </c>
      <c r="N8" s="168">
        <v>221</v>
      </c>
      <c r="O8" s="169">
        <v>223</v>
      </c>
      <c r="P8" s="1">
        <f t="shared" si="4"/>
        <v>444</v>
      </c>
      <c r="Q8" s="87">
        <f t="shared" si="6"/>
        <v>399</v>
      </c>
      <c r="R8" s="88">
        <f t="shared" si="6"/>
        <v>439</v>
      </c>
      <c r="S8" s="2">
        <f t="shared" si="5"/>
        <v>838</v>
      </c>
      <c r="T8" s="89">
        <f t="shared" si="7"/>
        <v>49.503722084367247</v>
      </c>
      <c r="U8" s="90">
        <f t="shared" si="7"/>
        <v>52.637889688249395</v>
      </c>
      <c r="V8" s="91">
        <f t="shared" si="7"/>
        <v>51.09756097560976</v>
      </c>
      <c r="W8" s="89">
        <f t="shared" si="8"/>
        <v>44.110275689223059</v>
      </c>
      <c r="X8" s="90">
        <f t="shared" si="8"/>
        <v>48.747152619589976</v>
      </c>
      <c r="Y8" s="92">
        <f t="shared" si="8"/>
        <v>46.539379474940333</v>
      </c>
      <c r="Z8" s="70" t="s">
        <v>4</v>
      </c>
      <c r="AA8" s="17">
        <f t="shared" si="9"/>
        <v>4</v>
      </c>
    </row>
    <row r="9" spans="1:27" s="86" customFormat="1" ht="12" customHeight="1" x14ac:dyDescent="0.15">
      <c r="A9" s="37" t="s">
        <v>31</v>
      </c>
      <c r="B9" s="170">
        <v>1714</v>
      </c>
      <c r="C9" s="171">
        <v>1764</v>
      </c>
      <c r="D9" s="38">
        <f t="shared" si="0"/>
        <v>3478</v>
      </c>
      <c r="E9" s="170">
        <v>208</v>
      </c>
      <c r="F9" s="171">
        <v>243</v>
      </c>
      <c r="G9" s="38">
        <f t="shared" si="1"/>
        <v>451</v>
      </c>
      <c r="H9" s="170">
        <v>70</v>
      </c>
      <c r="I9" s="171">
        <v>106</v>
      </c>
      <c r="J9" s="38">
        <f t="shared" si="2"/>
        <v>176</v>
      </c>
      <c r="K9" s="170">
        <v>6</v>
      </c>
      <c r="L9" s="171">
        <v>4</v>
      </c>
      <c r="M9" s="38">
        <f t="shared" si="3"/>
        <v>10</v>
      </c>
      <c r="N9" s="170">
        <v>559</v>
      </c>
      <c r="O9" s="171">
        <v>542</v>
      </c>
      <c r="P9" s="38">
        <f t="shared" si="4"/>
        <v>1101</v>
      </c>
      <c r="Q9" s="93">
        <f t="shared" si="6"/>
        <v>843</v>
      </c>
      <c r="R9" s="94">
        <f t="shared" si="6"/>
        <v>895</v>
      </c>
      <c r="S9" s="39">
        <f t="shared" si="5"/>
        <v>1738</v>
      </c>
      <c r="T9" s="95">
        <f t="shared" si="7"/>
        <v>49.183197199533254</v>
      </c>
      <c r="U9" s="96">
        <f t="shared" si="7"/>
        <v>50.736961451247161</v>
      </c>
      <c r="V9" s="97">
        <f t="shared" si="7"/>
        <v>49.971247843588266</v>
      </c>
      <c r="W9" s="95">
        <f t="shared" si="8"/>
        <v>32.977461447212335</v>
      </c>
      <c r="X9" s="96">
        <f t="shared" si="8"/>
        <v>38.994413407821227</v>
      </c>
      <c r="Y9" s="98">
        <f t="shared" si="8"/>
        <v>36.075949367088604</v>
      </c>
      <c r="Z9" s="71" t="s">
        <v>4</v>
      </c>
      <c r="AA9" s="40">
        <f t="shared" si="9"/>
        <v>5</v>
      </c>
    </row>
    <row r="10" spans="1:27" ht="12" customHeight="1" x14ac:dyDescent="0.15">
      <c r="A10" s="11" t="s">
        <v>32</v>
      </c>
      <c r="B10" s="168">
        <v>512</v>
      </c>
      <c r="C10" s="169">
        <v>581</v>
      </c>
      <c r="D10" s="1">
        <f t="shared" si="0"/>
        <v>1093</v>
      </c>
      <c r="E10" s="168">
        <v>110</v>
      </c>
      <c r="F10" s="169">
        <v>129</v>
      </c>
      <c r="G10" s="1">
        <f t="shared" si="1"/>
        <v>239</v>
      </c>
      <c r="H10" s="168">
        <v>21</v>
      </c>
      <c r="I10" s="169">
        <v>24</v>
      </c>
      <c r="J10" s="1">
        <f t="shared" si="2"/>
        <v>45</v>
      </c>
      <c r="K10" s="168">
        <v>0</v>
      </c>
      <c r="L10" s="169">
        <v>5</v>
      </c>
      <c r="M10" s="1">
        <f t="shared" si="3"/>
        <v>5</v>
      </c>
      <c r="N10" s="168">
        <v>156</v>
      </c>
      <c r="O10" s="169">
        <v>157</v>
      </c>
      <c r="P10" s="1">
        <f t="shared" si="4"/>
        <v>313</v>
      </c>
      <c r="Q10" s="87">
        <f t="shared" si="6"/>
        <v>287</v>
      </c>
      <c r="R10" s="88">
        <f t="shared" si="6"/>
        <v>315</v>
      </c>
      <c r="S10" s="2">
        <f t="shared" si="5"/>
        <v>602</v>
      </c>
      <c r="T10" s="89">
        <f t="shared" si="7"/>
        <v>56.0546875</v>
      </c>
      <c r="U10" s="90">
        <f t="shared" si="7"/>
        <v>54.216867469879517</v>
      </c>
      <c r="V10" s="91">
        <f t="shared" si="7"/>
        <v>55.077767612076855</v>
      </c>
      <c r="W10" s="89">
        <f t="shared" si="8"/>
        <v>45.644599303135891</v>
      </c>
      <c r="X10" s="90">
        <f t="shared" si="8"/>
        <v>48.571428571428569</v>
      </c>
      <c r="Y10" s="92">
        <f t="shared" si="8"/>
        <v>47.176079734219265</v>
      </c>
      <c r="Z10" s="70" t="s">
        <v>4</v>
      </c>
      <c r="AA10" s="17">
        <f t="shared" si="9"/>
        <v>6</v>
      </c>
    </row>
    <row r="11" spans="1:27" s="86" customFormat="1" ht="12" customHeight="1" x14ac:dyDescent="0.15">
      <c r="A11" s="37" t="s">
        <v>33</v>
      </c>
      <c r="B11" s="170">
        <v>1769</v>
      </c>
      <c r="C11" s="171">
        <v>1862</v>
      </c>
      <c r="D11" s="38">
        <f t="shared" si="0"/>
        <v>3631</v>
      </c>
      <c r="E11" s="170">
        <v>172</v>
      </c>
      <c r="F11" s="171">
        <v>193</v>
      </c>
      <c r="G11" s="38">
        <f t="shared" si="1"/>
        <v>365</v>
      </c>
      <c r="H11" s="170">
        <v>73</v>
      </c>
      <c r="I11" s="171">
        <v>110</v>
      </c>
      <c r="J11" s="38">
        <f t="shared" si="2"/>
        <v>183</v>
      </c>
      <c r="K11" s="170">
        <v>3</v>
      </c>
      <c r="L11" s="171">
        <v>4</v>
      </c>
      <c r="M11" s="38">
        <f t="shared" si="3"/>
        <v>7</v>
      </c>
      <c r="N11" s="170">
        <v>607</v>
      </c>
      <c r="O11" s="171">
        <v>647</v>
      </c>
      <c r="P11" s="38">
        <f t="shared" si="4"/>
        <v>1254</v>
      </c>
      <c r="Q11" s="93">
        <f t="shared" si="6"/>
        <v>855</v>
      </c>
      <c r="R11" s="94">
        <f t="shared" si="6"/>
        <v>954</v>
      </c>
      <c r="S11" s="39">
        <f t="shared" si="5"/>
        <v>1809</v>
      </c>
      <c r="T11" s="95">
        <f t="shared" si="7"/>
        <v>48.332391181458448</v>
      </c>
      <c r="U11" s="96">
        <f t="shared" si="7"/>
        <v>51.235230934479063</v>
      </c>
      <c r="V11" s="97">
        <f t="shared" si="7"/>
        <v>49.820985954282563</v>
      </c>
      <c r="W11" s="95">
        <f t="shared" si="8"/>
        <v>28.654970760233915</v>
      </c>
      <c r="X11" s="96">
        <f t="shared" si="8"/>
        <v>31.761006289308174</v>
      </c>
      <c r="Y11" s="98">
        <f t="shared" si="8"/>
        <v>30.292979546710892</v>
      </c>
      <c r="Z11" s="71" t="s">
        <v>4</v>
      </c>
      <c r="AA11" s="40">
        <f t="shared" si="9"/>
        <v>7</v>
      </c>
    </row>
    <row r="12" spans="1:27" ht="12" customHeight="1" x14ac:dyDescent="0.15">
      <c r="A12" s="11" t="s">
        <v>34</v>
      </c>
      <c r="B12" s="168">
        <v>834</v>
      </c>
      <c r="C12" s="169">
        <v>879</v>
      </c>
      <c r="D12" s="1">
        <f t="shared" si="0"/>
        <v>1713</v>
      </c>
      <c r="E12" s="168">
        <v>170</v>
      </c>
      <c r="F12" s="169">
        <v>167</v>
      </c>
      <c r="G12" s="1">
        <f t="shared" si="1"/>
        <v>337</v>
      </c>
      <c r="H12" s="168">
        <v>39</v>
      </c>
      <c r="I12" s="169">
        <v>56</v>
      </c>
      <c r="J12" s="1">
        <f t="shared" si="2"/>
        <v>95</v>
      </c>
      <c r="K12" s="168">
        <v>3</v>
      </c>
      <c r="L12" s="169">
        <v>3</v>
      </c>
      <c r="M12" s="1">
        <f t="shared" si="3"/>
        <v>6</v>
      </c>
      <c r="N12" s="168">
        <v>276</v>
      </c>
      <c r="O12" s="169">
        <v>280</v>
      </c>
      <c r="P12" s="1">
        <f t="shared" si="4"/>
        <v>556</v>
      </c>
      <c r="Q12" s="87">
        <f t="shared" si="6"/>
        <v>488</v>
      </c>
      <c r="R12" s="88">
        <f t="shared" si="6"/>
        <v>506</v>
      </c>
      <c r="S12" s="2">
        <f t="shared" si="5"/>
        <v>994</v>
      </c>
      <c r="T12" s="89">
        <f t="shared" si="7"/>
        <v>58.513189448441253</v>
      </c>
      <c r="U12" s="90">
        <f t="shared" si="7"/>
        <v>57.565415244596132</v>
      </c>
      <c r="V12" s="91">
        <f t="shared" si="7"/>
        <v>58.026853473438408</v>
      </c>
      <c r="W12" s="89">
        <f t="shared" si="8"/>
        <v>42.827868852459019</v>
      </c>
      <c r="X12" s="90">
        <f t="shared" si="8"/>
        <v>44.071146245059289</v>
      </c>
      <c r="Y12" s="92">
        <f t="shared" si="8"/>
        <v>43.460764587525155</v>
      </c>
      <c r="Z12" s="70" t="s">
        <v>4</v>
      </c>
      <c r="AA12" s="17">
        <f t="shared" si="9"/>
        <v>8</v>
      </c>
    </row>
    <row r="13" spans="1:27" s="86" customFormat="1" ht="12" customHeight="1" x14ac:dyDescent="0.15">
      <c r="A13" s="37" t="s">
        <v>35</v>
      </c>
      <c r="B13" s="170">
        <v>1215</v>
      </c>
      <c r="C13" s="171">
        <v>1292</v>
      </c>
      <c r="D13" s="38">
        <f t="shared" si="0"/>
        <v>2507</v>
      </c>
      <c r="E13" s="170">
        <v>135</v>
      </c>
      <c r="F13" s="171">
        <v>149</v>
      </c>
      <c r="G13" s="38">
        <f t="shared" si="1"/>
        <v>284</v>
      </c>
      <c r="H13" s="170">
        <v>52</v>
      </c>
      <c r="I13" s="171">
        <v>97</v>
      </c>
      <c r="J13" s="38">
        <f t="shared" si="2"/>
        <v>149</v>
      </c>
      <c r="K13" s="170">
        <v>2</v>
      </c>
      <c r="L13" s="171">
        <v>0</v>
      </c>
      <c r="M13" s="38">
        <f t="shared" si="3"/>
        <v>2</v>
      </c>
      <c r="N13" s="170">
        <v>383</v>
      </c>
      <c r="O13" s="171">
        <v>366</v>
      </c>
      <c r="P13" s="38">
        <f t="shared" si="4"/>
        <v>749</v>
      </c>
      <c r="Q13" s="93">
        <f t="shared" si="6"/>
        <v>572</v>
      </c>
      <c r="R13" s="94">
        <f t="shared" si="6"/>
        <v>612</v>
      </c>
      <c r="S13" s="39">
        <f t="shared" si="5"/>
        <v>1184</v>
      </c>
      <c r="T13" s="95">
        <f t="shared" si="7"/>
        <v>47.078189300411523</v>
      </c>
      <c r="U13" s="96">
        <f t="shared" si="7"/>
        <v>47.368421052631575</v>
      </c>
      <c r="V13" s="97">
        <f t="shared" si="7"/>
        <v>47.227762265656168</v>
      </c>
      <c r="W13" s="95">
        <f t="shared" si="8"/>
        <v>32.692307692307693</v>
      </c>
      <c r="X13" s="96">
        <f t="shared" si="8"/>
        <v>40.196078431372548</v>
      </c>
      <c r="Y13" s="98">
        <f t="shared" si="8"/>
        <v>36.570945945945951</v>
      </c>
      <c r="Z13" s="71" t="s">
        <v>4</v>
      </c>
      <c r="AA13" s="40">
        <f t="shared" si="9"/>
        <v>9</v>
      </c>
    </row>
    <row r="14" spans="1:27" ht="12" customHeight="1" x14ac:dyDescent="0.15">
      <c r="A14" s="12" t="s">
        <v>36</v>
      </c>
      <c r="B14" s="172">
        <v>1843</v>
      </c>
      <c r="C14" s="173">
        <v>1883</v>
      </c>
      <c r="D14" s="3">
        <f t="shared" si="0"/>
        <v>3726</v>
      </c>
      <c r="E14" s="172">
        <v>222</v>
      </c>
      <c r="F14" s="173">
        <v>229</v>
      </c>
      <c r="G14" s="3">
        <f t="shared" si="1"/>
        <v>451</v>
      </c>
      <c r="H14" s="172">
        <v>84</v>
      </c>
      <c r="I14" s="173">
        <v>124</v>
      </c>
      <c r="J14" s="3">
        <f t="shared" si="2"/>
        <v>208</v>
      </c>
      <c r="K14" s="172">
        <v>5</v>
      </c>
      <c r="L14" s="173">
        <v>5</v>
      </c>
      <c r="M14" s="3">
        <f t="shared" si="3"/>
        <v>10</v>
      </c>
      <c r="N14" s="172">
        <v>568</v>
      </c>
      <c r="O14" s="173">
        <v>574</v>
      </c>
      <c r="P14" s="3">
        <f t="shared" si="4"/>
        <v>1142</v>
      </c>
      <c r="Q14" s="99">
        <f t="shared" si="6"/>
        <v>879</v>
      </c>
      <c r="R14" s="100">
        <f t="shared" si="6"/>
        <v>932</v>
      </c>
      <c r="S14" s="4">
        <f t="shared" si="5"/>
        <v>1811</v>
      </c>
      <c r="T14" s="101">
        <f t="shared" si="7"/>
        <v>47.693977211068912</v>
      </c>
      <c r="U14" s="102">
        <f t="shared" si="7"/>
        <v>49.495485926712689</v>
      </c>
      <c r="V14" s="103">
        <f t="shared" si="7"/>
        <v>48.604401502952228</v>
      </c>
      <c r="W14" s="101">
        <f t="shared" si="8"/>
        <v>34.8122866894198</v>
      </c>
      <c r="X14" s="102">
        <f t="shared" si="8"/>
        <v>37.875536480686698</v>
      </c>
      <c r="Y14" s="104">
        <f t="shared" si="8"/>
        <v>36.38873550524572</v>
      </c>
      <c r="Z14" s="72" t="s">
        <v>4</v>
      </c>
      <c r="AA14" s="18">
        <f t="shared" si="9"/>
        <v>10</v>
      </c>
    </row>
    <row r="15" spans="1:27" s="86" customFormat="1" ht="12" customHeight="1" x14ac:dyDescent="0.15">
      <c r="A15" s="41" t="s">
        <v>37</v>
      </c>
      <c r="B15" s="174">
        <v>546</v>
      </c>
      <c r="C15" s="175">
        <v>624</v>
      </c>
      <c r="D15" s="42">
        <f t="shared" si="0"/>
        <v>1170</v>
      </c>
      <c r="E15" s="174">
        <v>39</v>
      </c>
      <c r="F15" s="175">
        <v>42</v>
      </c>
      <c r="G15" s="42">
        <f t="shared" si="1"/>
        <v>81</v>
      </c>
      <c r="H15" s="174">
        <v>39</v>
      </c>
      <c r="I15" s="175">
        <v>61</v>
      </c>
      <c r="J15" s="42">
        <f t="shared" si="2"/>
        <v>100</v>
      </c>
      <c r="K15" s="174">
        <v>0</v>
      </c>
      <c r="L15" s="175">
        <v>1</v>
      </c>
      <c r="M15" s="42">
        <f t="shared" si="3"/>
        <v>1</v>
      </c>
      <c r="N15" s="174">
        <v>217</v>
      </c>
      <c r="O15" s="175">
        <v>215</v>
      </c>
      <c r="P15" s="42">
        <f t="shared" si="4"/>
        <v>432</v>
      </c>
      <c r="Q15" s="105">
        <f t="shared" si="6"/>
        <v>295</v>
      </c>
      <c r="R15" s="106">
        <f t="shared" si="6"/>
        <v>319</v>
      </c>
      <c r="S15" s="43">
        <f t="shared" si="5"/>
        <v>614</v>
      </c>
      <c r="T15" s="107">
        <f t="shared" si="7"/>
        <v>54.029304029304029</v>
      </c>
      <c r="U15" s="108">
        <f t="shared" si="7"/>
        <v>51.121794871794869</v>
      </c>
      <c r="V15" s="109">
        <f t="shared" si="7"/>
        <v>52.478632478632484</v>
      </c>
      <c r="W15" s="107">
        <f t="shared" si="8"/>
        <v>26.440677966101696</v>
      </c>
      <c r="X15" s="108">
        <f t="shared" si="8"/>
        <v>32.288401253918494</v>
      </c>
      <c r="Y15" s="110">
        <f t="shared" si="8"/>
        <v>29.478827361563521</v>
      </c>
      <c r="Z15" s="73" t="s">
        <v>12</v>
      </c>
      <c r="AA15" s="44">
        <v>1</v>
      </c>
    </row>
    <row r="16" spans="1:27" ht="12" customHeight="1" x14ac:dyDescent="0.15">
      <c r="A16" s="11" t="s">
        <v>38</v>
      </c>
      <c r="B16" s="176">
        <v>464</v>
      </c>
      <c r="C16" s="177">
        <v>513</v>
      </c>
      <c r="D16" s="1">
        <f t="shared" si="0"/>
        <v>977</v>
      </c>
      <c r="E16" s="176">
        <v>35</v>
      </c>
      <c r="F16" s="177">
        <v>41</v>
      </c>
      <c r="G16" s="1">
        <f t="shared" si="1"/>
        <v>76</v>
      </c>
      <c r="H16" s="176">
        <v>30</v>
      </c>
      <c r="I16" s="177">
        <v>61</v>
      </c>
      <c r="J16" s="1">
        <f t="shared" si="2"/>
        <v>91</v>
      </c>
      <c r="K16" s="176">
        <v>1</v>
      </c>
      <c r="L16" s="177">
        <v>2</v>
      </c>
      <c r="M16" s="1">
        <f t="shared" si="3"/>
        <v>3</v>
      </c>
      <c r="N16" s="176">
        <v>189</v>
      </c>
      <c r="O16" s="177">
        <v>166</v>
      </c>
      <c r="P16" s="1">
        <f t="shared" si="4"/>
        <v>355</v>
      </c>
      <c r="Q16" s="87">
        <f t="shared" si="6"/>
        <v>255</v>
      </c>
      <c r="R16" s="88">
        <f t="shared" si="6"/>
        <v>270</v>
      </c>
      <c r="S16" s="2">
        <f t="shared" si="5"/>
        <v>525</v>
      </c>
      <c r="T16" s="89">
        <f t="shared" si="7"/>
        <v>54.956896551724135</v>
      </c>
      <c r="U16" s="90">
        <f t="shared" si="7"/>
        <v>52.631578947368418</v>
      </c>
      <c r="V16" s="91">
        <f t="shared" si="7"/>
        <v>53.735926305015354</v>
      </c>
      <c r="W16" s="89">
        <f t="shared" si="8"/>
        <v>25.490196078431371</v>
      </c>
      <c r="X16" s="90">
        <f t="shared" si="8"/>
        <v>37.777777777777779</v>
      </c>
      <c r="Y16" s="92">
        <f t="shared" si="8"/>
        <v>31.80952380952381</v>
      </c>
      <c r="Z16" s="70" t="s">
        <v>12</v>
      </c>
      <c r="AA16" s="17">
        <f>AA15+1</f>
        <v>2</v>
      </c>
    </row>
    <row r="17" spans="1:27" s="86" customFormat="1" ht="12" customHeight="1" x14ac:dyDescent="0.15">
      <c r="A17" s="37" t="s">
        <v>39</v>
      </c>
      <c r="B17" s="178">
        <v>1772</v>
      </c>
      <c r="C17" s="179">
        <v>1848</v>
      </c>
      <c r="D17" s="38">
        <f t="shared" si="0"/>
        <v>3620</v>
      </c>
      <c r="E17" s="178">
        <v>180</v>
      </c>
      <c r="F17" s="179">
        <v>191</v>
      </c>
      <c r="G17" s="38">
        <f t="shared" si="1"/>
        <v>371</v>
      </c>
      <c r="H17" s="178">
        <v>118</v>
      </c>
      <c r="I17" s="179">
        <v>198</v>
      </c>
      <c r="J17" s="38">
        <f t="shared" si="2"/>
        <v>316</v>
      </c>
      <c r="K17" s="178">
        <v>4</v>
      </c>
      <c r="L17" s="179">
        <v>6</v>
      </c>
      <c r="M17" s="38">
        <f t="shared" si="3"/>
        <v>10</v>
      </c>
      <c r="N17" s="178">
        <v>513</v>
      </c>
      <c r="O17" s="179">
        <v>498</v>
      </c>
      <c r="P17" s="38">
        <f t="shared" si="4"/>
        <v>1011</v>
      </c>
      <c r="Q17" s="93">
        <f t="shared" si="6"/>
        <v>815</v>
      </c>
      <c r="R17" s="94">
        <f t="shared" si="6"/>
        <v>893</v>
      </c>
      <c r="S17" s="39">
        <f t="shared" si="5"/>
        <v>1708</v>
      </c>
      <c r="T17" s="95">
        <f t="shared" si="7"/>
        <v>45.993227990970652</v>
      </c>
      <c r="U17" s="96">
        <f t="shared" si="7"/>
        <v>48.322510822510822</v>
      </c>
      <c r="V17" s="97">
        <f t="shared" si="7"/>
        <v>47.182320441988949</v>
      </c>
      <c r="W17" s="95">
        <f t="shared" si="8"/>
        <v>36.564417177914109</v>
      </c>
      <c r="X17" s="96">
        <f t="shared" si="8"/>
        <v>43.56103023516237</v>
      </c>
      <c r="Y17" s="98">
        <f t="shared" si="8"/>
        <v>40.222482435597193</v>
      </c>
      <c r="Z17" s="71" t="s">
        <v>12</v>
      </c>
      <c r="AA17" s="40">
        <f>AA16+1</f>
        <v>3</v>
      </c>
    </row>
    <row r="18" spans="1:27" ht="12" customHeight="1" x14ac:dyDescent="0.15">
      <c r="A18" s="11" t="s">
        <v>40</v>
      </c>
      <c r="B18" s="176">
        <v>144</v>
      </c>
      <c r="C18" s="177">
        <v>149</v>
      </c>
      <c r="D18" s="1">
        <f t="shared" si="0"/>
        <v>293</v>
      </c>
      <c r="E18" s="176">
        <v>15</v>
      </c>
      <c r="F18" s="177">
        <v>12</v>
      </c>
      <c r="G18" s="1">
        <f t="shared" si="1"/>
        <v>27</v>
      </c>
      <c r="H18" s="176">
        <v>10</v>
      </c>
      <c r="I18" s="177">
        <v>26</v>
      </c>
      <c r="J18" s="1">
        <f t="shared" si="2"/>
        <v>36</v>
      </c>
      <c r="K18" s="176">
        <v>1</v>
      </c>
      <c r="L18" s="177">
        <v>0</v>
      </c>
      <c r="M18" s="1">
        <f t="shared" si="3"/>
        <v>1</v>
      </c>
      <c r="N18" s="176">
        <v>68</v>
      </c>
      <c r="O18" s="177">
        <v>57</v>
      </c>
      <c r="P18" s="1">
        <f t="shared" si="4"/>
        <v>125</v>
      </c>
      <c r="Q18" s="87">
        <f t="shared" si="6"/>
        <v>94</v>
      </c>
      <c r="R18" s="88">
        <f t="shared" si="6"/>
        <v>95</v>
      </c>
      <c r="S18" s="2">
        <f t="shared" si="5"/>
        <v>189</v>
      </c>
      <c r="T18" s="89">
        <f t="shared" si="7"/>
        <v>65.277777777777786</v>
      </c>
      <c r="U18" s="90">
        <f t="shared" si="7"/>
        <v>63.758389261744966</v>
      </c>
      <c r="V18" s="91">
        <f t="shared" si="7"/>
        <v>64.50511945392492</v>
      </c>
      <c r="W18" s="89">
        <f t="shared" si="8"/>
        <v>26.595744680851062</v>
      </c>
      <c r="X18" s="90">
        <f t="shared" si="8"/>
        <v>40</v>
      </c>
      <c r="Y18" s="92">
        <f t="shared" si="8"/>
        <v>33.333333333333329</v>
      </c>
      <c r="Z18" s="70" t="s">
        <v>12</v>
      </c>
      <c r="AA18" s="17">
        <f>AA17+1</f>
        <v>4</v>
      </c>
    </row>
    <row r="19" spans="1:27" s="86" customFormat="1" ht="12" customHeight="1" x14ac:dyDescent="0.15">
      <c r="A19" s="45" t="s">
        <v>41</v>
      </c>
      <c r="B19" s="180">
        <v>1514</v>
      </c>
      <c r="C19" s="181">
        <v>1446</v>
      </c>
      <c r="D19" s="46">
        <f t="shared" si="0"/>
        <v>2960</v>
      </c>
      <c r="E19" s="180">
        <v>111</v>
      </c>
      <c r="F19" s="181">
        <v>108</v>
      </c>
      <c r="G19" s="46">
        <f t="shared" si="1"/>
        <v>219</v>
      </c>
      <c r="H19" s="180">
        <v>99</v>
      </c>
      <c r="I19" s="181">
        <v>129</v>
      </c>
      <c r="J19" s="46">
        <f t="shared" si="2"/>
        <v>228</v>
      </c>
      <c r="K19" s="180">
        <v>2</v>
      </c>
      <c r="L19" s="181">
        <v>4</v>
      </c>
      <c r="M19" s="46">
        <f t="shared" si="3"/>
        <v>6</v>
      </c>
      <c r="N19" s="180">
        <v>399</v>
      </c>
      <c r="O19" s="181">
        <v>373</v>
      </c>
      <c r="P19" s="46">
        <f t="shared" si="4"/>
        <v>772</v>
      </c>
      <c r="Q19" s="111">
        <f t="shared" si="6"/>
        <v>611</v>
      </c>
      <c r="R19" s="112">
        <f t="shared" si="6"/>
        <v>614</v>
      </c>
      <c r="S19" s="47">
        <f t="shared" si="5"/>
        <v>1225</v>
      </c>
      <c r="T19" s="113">
        <f t="shared" si="7"/>
        <v>40.356671070013213</v>
      </c>
      <c r="U19" s="114">
        <f t="shared" si="7"/>
        <v>42.461964038727523</v>
      </c>
      <c r="V19" s="115">
        <f t="shared" si="7"/>
        <v>41.385135135135137</v>
      </c>
      <c r="W19" s="113">
        <f t="shared" si="8"/>
        <v>34.369885433715218</v>
      </c>
      <c r="X19" s="114">
        <f t="shared" si="8"/>
        <v>38.599348534201958</v>
      </c>
      <c r="Y19" s="116">
        <f t="shared" si="8"/>
        <v>36.489795918367349</v>
      </c>
      <c r="Z19" s="74" t="s">
        <v>12</v>
      </c>
      <c r="AA19" s="48">
        <f>AA18+1</f>
        <v>5</v>
      </c>
    </row>
    <row r="20" spans="1:27" ht="12" customHeight="1" x14ac:dyDescent="0.15">
      <c r="A20" s="13" t="s">
        <v>42</v>
      </c>
      <c r="B20" s="182">
        <v>626</v>
      </c>
      <c r="C20" s="183">
        <v>679</v>
      </c>
      <c r="D20" s="28">
        <f t="shared" si="0"/>
        <v>1305</v>
      </c>
      <c r="E20" s="182">
        <v>62</v>
      </c>
      <c r="F20" s="183">
        <v>81</v>
      </c>
      <c r="G20" s="28">
        <f t="shared" si="1"/>
        <v>143</v>
      </c>
      <c r="H20" s="182">
        <v>27</v>
      </c>
      <c r="I20" s="183">
        <v>48</v>
      </c>
      <c r="J20" s="28">
        <f t="shared" si="2"/>
        <v>75</v>
      </c>
      <c r="K20" s="182">
        <v>2</v>
      </c>
      <c r="L20" s="183">
        <v>3</v>
      </c>
      <c r="M20" s="28">
        <f t="shared" si="3"/>
        <v>5</v>
      </c>
      <c r="N20" s="182">
        <v>231</v>
      </c>
      <c r="O20" s="183">
        <v>224</v>
      </c>
      <c r="P20" s="28">
        <f t="shared" si="4"/>
        <v>455</v>
      </c>
      <c r="Q20" s="117">
        <f t="shared" si="6"/>
        <v>322</v>
      </c>
      <c r="R20" s="118">
        <f t="shared" si="6"/>
        <v>356</v>
      </c>
      <c r="S20" s="29">
        <f t="shared" si="5"/>
        <v>678</v>
      </c>
      <c r="T20" s="119">
        <f t="shared" si="7"/>
        <v>51.437699680511187</v>
      </c>
      <c r="U20" s="120">
        <f t="shared" si="7"/>
        <v>52.430044182621508</v>
      </c>
      <c r="V20" s="121">
        <f t="shared" si="7"/>
        <v>51.954022988505741</v>
      </c>
      <c r="W20" s="119">
        <f t="shared" si="8"/>
        <v>27.639751552795033</v>
      </c>
      <c r="X20" s="120">
        <f t="shared" si="8"/>
        <v>36.235955056179776</v>
      </c>
      <c r="Y20" s="122">
        <f t="shared" si="8"/>
        <v>32.153392330383483</v>
      </c>
      <c r="Z20" s="75" t="s">
        <v>13</v>
      </c>
      <c r="AA20" s="19">
        <v>1</v>
      </c>
    </row>
    <row r="21" spans="1:27" s="86" customFormat="1" ht="12" customHeight="1" x14ac:dyDescent="0.15">
      <c r="A21" s="37" t="s">
        <v>43</v>
      </c>
      <c r="B21" s="178">
        <v>453</v>
      </c>
      <c r="C21" s="179">
        <v>459</v>
      </c>
      <c r="D21" s="38">
        <f t="shared" si="0"/>
        <v>912</v>
      </c>
      <c r="E21" s="178">
        <v>73</v>
      </c>
      <c r="F21" s="179">
        <v>79</v>
      </c>
      <c r="G21" s="38">
        <f t="shared" si="1"/>
        <v>152</v>
      </c>
      <c r="H21" s="178">
        <v>22</v>
      </c>
      <c r="I21" s="179">
        <v>38</v>
      </c>
      <c r="J21" s="38">
        <f t="shared" si="2"/>
        <v>60</v>
      </c>
      <c r="K21" s="178">
        <v>2</v>
      </c>
      <c r="L21" s="179">
        <v>0</v>
      </c>
      <c r="M21" s="38">
        <f t="shared" si="3"/>
        <v>2</v>
      </c>
      <c r="N21" s="178">
        <v>168</v>
      </c>
      <c r="O21" s="179">
        <v>163</v>
      </c>
      <c r="P21" s="38">
        <f t="shared" si="4"/>
        <v>331</v>
      </c>
      <c r="Q21" s="93">
        <f t="shared" si="6"/>
        <v>265</v>
      </c>
      <c r="R21" s="94">
        <f t="shared" si="6"/>
        <v>280</v>
      </c>
      <c r="S21" s="39">
        <f t="shared" si="5"/>
        <v>545</v>
      </c>
      <c r="T21" s="95">
        <f t="shared" si="7"/>
        <v>58.498896247240616</v>
      </c>
      <c r="U21" s="96">
        <f t="shared" si="7"/>
        <v>61.002178649237472</v>
      </c>
      <c r="V21" s="97">
        <f t="shared" si="7"/>
        <v>59.758771929824562</v>
      </c>
      <c r="W21" s="95">
        <f t="shared" si="8"/>
        <v>35.849056603773583</v>
      </c>
      <c r="X21" s="96">
        <f t="shared" si="8"/>
        <v>41.785714285714285</v>
      </c>
      <c r="Y21" s="98">
        <f t="shared" si="8"/>
        <v>38.899082568807344</v>
      </c>
      <c r="Z21" s="71" t="s">
        <v>13</v>
      </c>
      <c r="AA21" s="40">
        <f>AA20+1</f>
        <v>2</v>
      </c>
    </row>
    <row r="22" spans="1:27" ht="12" customHeight="1" x14ac:dyDescent="0.15">
      <c r="A22" s="12" t="s">
        <v>44</v>
      </c>
      <c r="B22" s="184">
        <v>370</v>
      </c>
      <c r="C22" s="185">
        <v>367</v>
      </c>
      <c r="D22" s="3">
        <f t="shared" si="0"/>
        <v>737</v>
      </c>
      <c r="E22" s="184">
        <v>37</v>
      </c>
      <c r="F22" s="185">
        <v>39</v>
      </c>
      <c r="G22" s="3">
        <f t="shared" si="1"/>
        <v>76</v>
      </c>
      <c r="H22" s="184">
        <v>22</v>
      </c>
      <c r="I22" s="185">
        <v>37</v>
      </c>
      <c r="J22" s="3">
        <f t="shared" si="2"/>
        <v>59</v>
      </c>
      <c r="K22" s="184">
        <v>0</v>
      </c>
      <c r="L22" s="185">
        <v>0</v>
      </c>
      <c r="M22" s="3">
        <f t="shared" si="3"/>
        <v>0</v>
      </c>
      <c r="N22" s="184">
        <v>160</v>
      </c>
      <c r="O22" s="185">
        <v>142</v>
      </c>
      <c r="P22" s="3">
        <f t="shared" si="4"/>
        <v>302</v>
      </c>
      <c r="Q22" s="99">
        <f t="shared" si="6"/>
        <v>219</v>
      </c>
      <c r="R22" s="100">
        <f t="shared" si="6"/>
        <v>218</v>
      </c>
      <c r="S22" s="4">
        <f t="shared" si="5"/>
        <v>437</v>
      </c>
      <c r="T22" s="101">
        <f t="shared" si="7"/>
        <v>59.189189189189186</v>
      </c>
      <c r="U22" s="102">
        <f t="shared" si="7"/>
        <v>59.400544959128062</v>
      </c>
      <c r="V22" s="103">
        <f t="shared" si="7"/>
        <v>59.2944369063772</v>
      </c>
      <c r="W22" s="101">
        <f t="shared" si="8"/>
        <v>26.94063926940639</v>
      </c>
      <c r="X22" s="102">
        <f t="shared" si="8"/>
        <v>34.862385321100916</v>
      </c>
      <c r="Y22" s="104">
        <f t="shared" si="8"/>
        <v>30.892448512585812</v>
      </c>
      <c r="Z22" s="72" t="s">
        <v>13</v>
      </c>
      <c r="AA22" s="18">
        <f>AA21+1</f>
        <v>3</v>
      </c>
    </row>
    <row r="23" spans="1:27" s="86" customFormat="1" ht="12" customHeight="1" x14ac:dyDescent="0.15">
      <c r="A23" s="41" t="s">
        <v>45</v>
      </c>
      <c r="B23" s="174">
        <v>396</v>
      </c>
      <c r="C23" s="175">
        <v>453</v>
      </c>
      <c r="D23" s="42">
        <f t="shared" si="0"/>
        <v>849</v>
      </c>
      <c r="E23" s="174">
        <v>36</v>
      </c>
      <c r="F23" s="175">
        <v>49</v>
      </c>
      <c r="G23" s="42">
        <f t="shared" si="1"/>
        <v>85</v>
      </c>
      <c r="H23" s="174">
        <v>8</v>
      </c>
      <c r="I23" s="175">
        <v>13</v>
      </c>
      <c r="J23" s="42">
        <f t="shared" si="2"/>
        <v>21</v>
      </c>
      <c r="K23" s="174">
        <v>3</v>
      </c>
      <c r="L23" s="175">
        <v>7</v>
      </c>
      <c r="M23" s="42">
        <f t="shared" si="3"/>
        <v>10</v>
      </c>
      <c r="N23" s="174">
        <v>199</v>
      </c>
      <c r="O23" s="175">
        <v>197</v>
      </c>
      <c r="P23" s="42">
        <f t="shared" si="4"/>
        <v>396</v>
      </c>
      <c r="Q23" s="105">
        <f t="shared" si="6"/>
        <v>246</v>
      </c>
      <c r="R23" s="106">
        <f t="shared" si="6"/>
        <v>266</v>
      </c>
      <c r="S23" s="43">
        <f t="shared" si="5"/>
        <v>512</v>
      </c>
      <c r="T23" s="107">
        <f t="shared" si="7"/>
        <v>62.121212121212125</v>
      </c>
      <c r="U23" s="108">
        <f t="shared" si="7"/>
        <v>58.719646799117001</v>
      </c>
      <c r="V23" s="109">
        <f t="shared" si="7"/>
        <v>60.306242638398111</v>
      </c>
      <c r="W23" s="107">
        <f t="shared" si="8"/>
        <v>17.886178861788618</v>
      </c>
      <c r="X23" s="108">
        <f t="shared" si="8"/>
        <v>23.308270676691727</v>
      </c>
      <c r="Y23" s="110">
        <f t="shared" si="8"/>
        <v>20.703125</v>
      </c>
      <c r="Z23" s="73" t="s">
        <v>14</v>
      </c>
      <c r="AA23" s="44">
        <v>1</v>
      </c>
    </row>
    <row r="24" spans="1:27" ht="12" customHeight="1" x14ac:dyDescent="0.15">
      <c r="A24" s="12" t="s">
        <v>46</v>
      </c>
      <c r="B24" s="184">
        <v>59</v>
      </c>
      <c r="C24" s="185">
        <v>65</v>
      </c>
      <c r="D24" s="3">
        <f t="shared" si="0"/>
        <v>124</v>
      </c>
      <c r="E24" s="184">
        <v>8</v>
      </c>
      <c r="F24" s="185">
        <v>7</v>
      </c>
      <c r="G24" s="3">
        <f t="shared" si="1"/>
        <v>15</v>
      </c>
      <c r="H24" s="184">
        <v>1</v>
      </c>
      <c r="I24" s="185">
        <v>3</v>
      </c>
      <c r="J24" s="3">
        <f t="shared" si="2"/>
        <v>4</v>
      </c>
      <c r="K24" s="184">
        <v>0</v>
      </c>
      <c r="L24" s="185">
        <v>1</v>
      </c>
      <c r="M24" s="3">
        <f t="shared" si="3"/>
        <v>1</v>
      </c>
      <c r="N24" s="184">
        <v>34</v>
      </c>
      <c r="O24" s="185">
        <v>37</v>
      </c>
      <c r="P24" s="3">
        <f t="shared" si="4"/>
        <v>71</v>
      </c>
      <c r="Q24" s="99">
        <f t="shared" si="6"/>
        <v>43</v>
      </c>
      <c r="R24" s="100">
        <f t="shared" si="6"/>
        <v>48</v>
      </c>
      <c r="S24" s="4">
        <f t="shared" si="5"/>
        <v>91</v>
      </c>
      <c r="T24" s="101">
        <f t="shared" si="7"/>
        <v>72.881355932203391</v>
      </c>
      <c r="U24" s="102">
        <f t="shared" si="7"/>
        <v>73.846153846153854</v>
      </c>
      <c r="V24" s="103">
        <f t="shared" si="7"/>
        <v>73.387096774193552</v>
      </c>
      <c r="W24" s="101">
        <f t="shared" si="8"/>
        <v>20.930232558139537</v>
      </c>
      <c r="X24" s="102">
        <f t="shared" si="8"/>
        <v>20.833333333333336</v>
      </c>
      <c r="Y24" s="104">
        <f t="shared" si="8"/>
        <v>20.87912087912088</v>
      </c>
      <c r="Z24" s="72" t="s">
        <v>14</v>
      </c>
      <c r="AA24" s="18">
        <f>AA23+1</f>
        <v>2</v>
      </c>
    </row>
    <row r="25" spans="1:27" s="86" customFormat="1" ht="12" customHeight="1" x14ac:dyDescent="0.15">
      <c r="A25" s="41" t="s">
        <v>47</v>
      </c>
      <c r="B25" s="174">
        <v>268</v>
      </c>
      <c r="C25" s="175">
        <v>293</v>
      </c>
      <c r="D25" s="42">
        <f t="shared" si="0"/>
        <v>561</v>
      </c>
      <c r="E25" s="174">
        <v>48</v>
      </c>
      <c r="F25" s="175">
        <v>53</v>
      </c>
      <c r="G25" s="42">
        <f t="shared" si="1"/>
        <v>101</v>
      </c>
      <c r="H25" s="174">
        <v>15</v>
      </c>
      <c r="I25" s="175">
        <v>24</v>
      </c>
      <c r="J25" s="42">
        <f t="shared" si="2"/>
        <v>39</v>
      </c>
      <c r="K25" s="174">
        <v>1</v>
      </c>
      <c r="L25" s="175">
        <v>2</v>
      </c>
      <c r="M25" s="42">
        <f t="shared" si="3"/>
        <v>3</v>
      </c>
      <c r="N25" s="174">
        <v>111</v>
      </c>
      <c r="O25" s="175">
        <v>95</v>
      </c>
      <c r="P25" s="42">
        <f t="shared" si="4"/>
        <v>206</v>
      </c>
      <c r="Q25" s="105">
        <f t="shared" si="6"/>
        <v>175</v>
      </c>
      <c r="R25" s="106">
        <f t="shared" si="6"/>
        <v>174</v>
      </c>
      <c r="S25" s="43">
        <f t="shared" si="5"/>
        <v>349</v>
      </c>
      <c r="T25" s="107">
        <f t="shared" si="7"/>
        <v>65.298507462686572</v>
      </c>
      <c r="U25" s="108">
        <f t="shared" si="7"/>
        <v>59.385665529010232</v>
      </c>
      <c r="V25" s="109">
        <f t="shared" si="7"/>
        <v>62.21033868092691</v>
      </c>
      <c r="W25" s="107">
        <f t="shared" si="8"/>
        <v>36</v>
      </c>
      <c r="X25" s="108">
        <f t="shared" si="8"/>
        <v>44.252873563218394</v>
      </c>
      <c r="Y25" s="110">
        <f t="shared" si="8"/>
        <v>40.114613180515754</v>
      </c>
      <c r="Z25" s="73" t="s">
        <v>15</v>
      </c>
      <c r="AA25" s="44">
        <v>1</v>
      </c>
    </row>
    <row r="26" spans="1:27" ht="12" customHeight="1" x14ac:dyDescent="0.15">
      <c r="A26" s="12" t="s">
        <v>48</v>
      </c>
      <c r="B26" s="184">
        <v>131</v>
      </c>
      <c r="C26" s="185">
        <v>137</v>
      </c>
      <c r="D26" s="3">
        <f t="shared" si="0"/>
        <v>268</v>
      </c>
      <c r="E26" s="184">
        <v>24</v>
      </c>
      <c r="F26" s="185">
        <v>28</v>
      </c>
      <c r="G26" s="3">
        <f t="shared" si="1"/>
        <v>52</v>
      </c>
      <c r="H26" s="184">
        <v>7</v>
      </c>
      <c r="I26" s="185">
        <v>10</v>
      </c>
      <c r="J26" s="3">
        <f t="shared" si="2"/>
        <v>17</v>
      </c>
      <c r="K26" s="184">
        <v>0</v>
      </c>
      <c r="L26" s="185">
        <v>1</v>
      </c>
      <c r="M26" s="3">
        <f t="shared" si="3"/>
        <v>1</v>
      </c>
      <c r="N26" s="184">
        <v>41</v>
      </c>
      <c r="O26" s="185">
        <v>34</v>
      </c>
      <c r="P26" s="3">
        <f t="shared" si="4"/>
        <v>75</v>
      </c>
      <c r="Q26" s="99">
        <f t="shared" si="6"/>
        <v>72</v>
      </c>
      <c r="R26" s="100">
        <f t="shared" si="6"/>
        <v>73</v>
      </c>
      <c r="S26" s="4">
        <f t="shared" si="5"/>
        <v>145</v>
      </c>
      <c r="T26" s="101">
        <f t="shared" si="7"/>
        <v>54.961832061068705</v>
      </c>
      <c r="U26" s="102">
        <f t="shared" si="7"/>
        <v>53.284671532846716</v>
      </c>
      <c r="V26" s="103">
        <f t="shared" si="7"/>
        <v>54.104477611940297</v>
      </c>
      <c r="W26" s="101">
        <f t="shared" si="8"/>
        <v>43.055555555555557</v>
      </c>
      <c r="X26" s="102">
        <f t="shared" si="8"/>
        <v>52.054794520547944</v>
      </c>
      <c r="Y26" s="104">
        <f t="shared" si="8"/>
        <v>47.586206896551722</v>
      </c>
      <c r="Z26" s="72" t="s">
        <v>15</v>
      </c>
      <c r="AA26" s="18">
        <f>AA25+1</f>
        <v>2</v>
      </c>
    </row>
    <row r="27" spans="1:27" s="86" customFormat="1" ht="12" customHeight="1" x14ac:dyDescent="0.15">
      <c r="A27" s="41" t="s">
        <v>49</v>
      </c>
      <c r="B27" s="174">
        <v>247</v>
      </c>
      <c r="C27" s="175">
        <v>274</v>
      </c>
      <c r="D27" s="42">
        <f t="shared" si="0"/>
        <v>521</v>
      </c>
      <c r="E27" s="174">
        <v>35</v>
      </c>
      <c r="F27" s="175">
        <v>41</v>
      </c>
      <c r="G27" s="42">
        <f t="shared" si="1"/>
        <v>76</v>
      </c>
      <c r="H27" s="174">
        <v>8</v>
      </c>
      <c r="I27" s="175">
        <v>13</v>
      </c>
      <c r="J27" s="42">
        <f t="shared" si="2"/>
        <v>21</v>
      </c>
      <c r="K27" s="174">
        <v>0</v>
      </c>
      <c r="L27" s="175">
        <v>0</v>
      </c>
      <c r="M27" s="42">
        <f t="shared" si="3"/>
        <v>0</v>
      </c>
      <c r="N27" s="174">
        <v>118</v>
      </c>
      <c r="O27" s="175">
        <v>113</v>
      </c>
      <c r="P27" s="42">
        <f t="shared" si="4"/>
        <v>231</v>
      </c>
      <c r="Q27" s="105">
        <f t="shared" si="6"/>
        <v>161</v>
      </c>
      <c r="R27" s="106">
        <f t="shared" si="6"/>
        <v>167</v>
      </c>
      <c r="S27" s="43">
        <f t="shared" si="5"/>
        <v>328</v>
      </c>
      <c r="T27" s="107">
        <f t="shared" si="7"/>
        <v>65.18218623481782</v>
      </c>
      <c r="U27" s="108">
        <f t="shared" si="7"/>
        <v>60.948905109489047</v>
      </c>
      <c r="V27" s="109">
        <f t="shared" si="7"/>
        <v>62.955854126679469</v>
      </c>
      <c r="W27" s="107">
        <f t="shared" si="8"/>
        <v>26.70807453416149</v>
      </c>
      <c r="X27" s="108">
        <f t="shared" si="8"/>
        <v>32.335329341317362</v>
      </c>
      <c r="Y27" s="110">
        <f t="shared" si="8"/>
        <v>29.573170731707314</v>
      </c>
      <c r="Z27" s="73" t="s">
        <v>16</v>
      </c>
      <c r="AA27" s="44">
        <v>1</v>
      </c>
    </row>
    <row r="28" spans="1:27" ht="12" customHeight="1" x14ac:dyDescent="0.15">
      <c r="A28" s="11" t="s">
        <v>50</v>
      </c>
      <c r="B28" s="176">
        <v>155</v>
      </c>
      <c r="C28" s="177">
        <v>139</v>
      </c>
      <c r="D28" s="1">
        <f t="shared" si="0"/>
        <v>294</v>
      </c>
      <c r="E28" s="176">
        <v>25</v>
      </c>
      <c r="F28" s="177">
        <v>23</v>
      </c>
      <c r="G28" s="1">
        <f t="shared" si="1"/>
        <v>48</v>
      </c>
      <c r="H28" s="176">
        <v>6</v>
      </c>
      <c r="I28" s="177">
        <v>8</v>
      </c>
      <c r="J28" s="1">
        <f t="shared" si="2"/>
        <v>14</v>
      </c>
      <c r="K28" s="176">
        <v>0</v>
      </c>
      <c r="L28" s="177">
        <v>1</v>
      </c>
      <c r="M28" s="1">
        <f t="shared" si="3"/>
        <v>1</v>
      </c>
      <c r="N28" s="176">
        <v>67</v>
      </c>
      <c r="O28" s="177">
        <v>55</v>
      </c>
      <c r="P28" s="1">
        <f t="shared" si="4"/>
        <v>122</v>
      </c>
      <c r="Q28" s="87">
        <f t="shared" si="6"/>
        <v>98</v>
      </c>
      <c r="R28" s="88">
        <f t="shared" si="6"/>
        <v>87</v>
      </c>
      <c r="S28" s="2">
        <f t="shared" si="5"/>
        <v>185</v>
      </c>
      <c r="T28" s="89">
        <f t="shared" si="7"/>
        <v>63.225806451612897</v>
      </c>
      <c r="U28" s="90">
        <f t="shared" si="7"/>
        <v>62.589928057553955</v>
      </c>
      <c r="V28" s="91">
        <f t="shared" si="7"/>
        <v>62.925170068027214</v>
      </c>
      <c r="W28" s="89">
        <f t="shared" si="8"/>
        <v>31.632653061224492</v>
      </c>
      <c r="X28" s="90">
        <f t="shared" si="8"/>
        <v>35.632183908045981</v>
      </c>
      <c r="Y28" s="92">
        <f t="shared" si="8"/>
        <v>33.513513513513516</v>
      </c>
      <c r="Z28" s="70" t="s">
        <v>16</v>
      </c>
      <c r="AA28" s="17">
        <f>AA27+1</f>
        <v>2</v>
      </c>
    </row>
    <row r="29" spans="1:27" s="86" customFormat="1" ht="12" customHeight="1" x14ac:dyDescent="0.15">
      <c r="A29" s="37" t="s">
        <v>51</v>
      </c>
      <c r="B29" s="178">
        <v>146</v>
      </c>
      <c r="C29" s="179">
        <v>150</v>
      </c>
      <c r="D29" s="38">
        <f t="shared" si="0"/>
        <v>296</v>
      </c>
      <c r="E29" s="178">
        <v>21</v>
      </c>
      <c r="F29" s="179">
        <v>20</v>
      </c>
      <c r="G29" s="38">
        <f t="shared" si="1"/>
        <v>41</v>
      </c>
      <c r="H29" s="178">
        <v>5</v>
      </c>
      <c r="I29" s="179">
        <v>8</v>
      </c>
      <c r="J29" s="38">
        <f t="shared" si="2"/>
        <v>13</v>
      </c>
      <c r="K29" s="178">
        <v>0</v>
      </c>
      <c r="L29" s="179">
        <v>2</v>
      </c>
      <c r="M29" s="38">
        <f t="shared" si="3"/>
        <v>2</v>
      </c>
      <c r="N29" s="178">
        <v>60</v>
      </c>
      <c r="O29" s="179">
        <v>48</v>
      </c>
      <c r="P29" s="38">
        <f t="shared" si="4"/>
        <v>108</v>
      </c>
      <c r="Q29" s="93">
        <f t="shared" si="6"/>
        <v>86</v>
      </c>
      <c r="R29" s="94">
        <f t="shared" si="6"/>
        <v>78</v>
      </c>
      <c r="S29" s="39">
        <f t="shared" si="5"/>
        <v>164</v>
      </c>
      <c r="T29" s="95">
        <f t="shared" si="7"/>
        <v>58.904109589041099</v>
      </c>
      <c r="U29" s="96">
        <f t="shared" si="7"/>
        <v>52</v>
      </c>
      <c r="V29" s="97">
        <f t="shared" si="7"/>
        <v>55.405405405405403</v>
      </c>
      <c r="W29" s="95">
        <f t="shared" si="8"/>
        <v>30.232558139534881</v>
      </c>
      <c r="X29" s="96">
        <f t="shared" si="8"/>
        <v>35.897435897435898</v>
      </c>
      <c r="Y29" s="98">
        <f t="shared" si="8"/>
        <v>32.926829268292686</v>
      </c>
      <c r="Z29" s="71" t="s">
        <v>16</v>
      </c>
      <c r="AA29" s="40">
        <f>AA28+1</f>
        <v>3</v>
      </c>
    </row>
    <row r="30" spans="1:27" ht="12" customHeight="1" x14ac:dyDescent="0.15">
      <c r="A30" s="12" t="s">
        <v>52</v>
      </c>
      <c r="B30" s="184">
        <v>114</v>
      </c>
      <c r="C30" s="185">
        <v>104</v>
      </c>
      <c r="D30" s="3">
        <f t="shared" si="0"/>
        <v>218</v>
      </c>
      <c r="E30" s="184">
        <v>23</v>
      </c>
      <c r="F30" s="185">
        <v>21</v>
      </c>
      <c r="G30" s="3">
        <f t="shared" si="1"/>
        <v>44</v>
      </c>
      <c r="H30" s="184">
        <v>3</v>
      </c>
      <c r="I30" s="185">
        <v>9</v>
      </c>
      <c r="J30" s="3">
        <f t="shared" si="2"/>
        <v>12</v>
      </c>
      <c r="K30" s="184">
        <v>3</v>
      </c>
      <c r="L30" s="185">
        <v>0</v>
      </c>
      <c r="M30" s="3">
        <f t="shared" si="3"/>
        <v>3</v>
      </c>
      <c r="N30" s="184">
        <v>39</v>
      </c>
      <c r="O30" s="185">
        <v>41</v>
      </c>
      <c r="P30" s="3">
        <f t="shared" si="4"/>
        <v>80</v>
      </c>
      <c r="Q30" s="99">
        <f t="shared" si="6"/>
        <v>68</v>
      </c>
      <c r="R30" s="100">
        <f t="shared" si="6"/>
        <v>71</v>
      </c>
      <c r="S30" s="4">
        <f t="shared" si="5"/>
        <v>139</v>
      </c>
      <c r="T30" s="101">
        <f t="shared" si="7"/>
        <v>59.649122807017541</v>
      </c>
      <c r="U30" s="102">
        <f t="shared" si="7"/>
        <v>68.269230769230774</v>
      </c>
      <c r="V30" s="103">
        <f t="shared" si="7"/>
        <v>63.761467889908253</v>
      </c>
      <c r="W30" s="101">
        <f t="shared" si="8"/>
        <v>38.235294117647058</v>
      </c>
      <c r="X30" s="102">
        <f t="shared" si="8"/>
        <v>42.25352112676056</v>
      </c>
      <c r="Y30" s="104">
        <f t="shared" si="8"/>
        <v>40.28776978417266</v>
      </c>
      <c r="Z30" s="72" t="s">
        <v>16</v>
      </c>
      <c r="AA30" s="18">
        <f>AA29+1</f>
        <v>4</v>
      </c>
    </row>
    <row r="31" spans="1:27" s="86" customFormat="1" ht="12" customHeight="1" x14ac:dyDescent="0.15">
      <c r="A31" s="41" t="s">
        <v>53</v>
      </c>
      <c r="B31" s="174">
        <v>294</v>
      </c>
      <c r="C31" s="175">
        <v>314</v>
      </c>
      <c r="D31" s="42">
        <f t="shared" si="0"/>
        <v>608</v>
      </c>
      <c r="E31" s="174">
        <v>62</v>
      </c>
      <c r="F31" s="175">
        <v>64</v>
      </c>
      <c r="G31" s="42">
        <f t="shared" si="1"/>
        <v>126</v>
      </c>
      <c r="H31" s="174">
        <v>16</v>
      </c>
      <c r="I31" s="175">
        <v>32</v>
      </c>
      <c r="J31" s="42">
        <f t="shared" si="2"/>
        <v>48</v>
      </c>
      <c r="K31" s="174">
        <v>1</v>
      </c>
      <c r="L31" s="175">
        <v>0</v>
      </c>
      <c r="M31" s="42">
        <f t="shared" si="3"/>
        <v>1</v>
      </c>
      <c r="N31" s="174">
        <v>104</v>
      </c>
      <c r="O31" s="175">
        <v>97</v>
      </c>
      <c r="P31" s="42">
        <f t="shared" si="4"/>
        <v>201</v>
      </c>
      <c r="Q31" s="105">
        <f t="shared" si="6"/>
        <v>183</v>
      </c>
      <c r="R31" s="106">
        <f t="shared" si="6"/>
        <v>193</v>
      </c>
      <c r="S31" s="43">
        <f t="shared" si="5"/>
        <v>376</v>
      </c>
      <c r="T31" s="107">
        <f t="shared" si="7"/>
        <v>62.244897959183675</v>
      </c>
      <c r="U31" s="108">
        <f t="shared" si="7"/>
        <v>61.464968152866241</v>
      </c>
      <c r="V31" s="109">
        <f t="shared" si="7"/>
        <v>61.842105263157897</v>
      </c>
      <c r="W31" s="107">
        <f t="shared" si="8"/>
        <v>42.622950819672127</v>
      </c>
      <c r="X31" s="108">
        <f t="shared" si="8"/>
        <v>49.740932642487046</v>
      </c>
      <c r="Y31" s="110">
        <f t="shared" si="8"/>
        <v>46.276595744680847</v>
      </c>
      <c r="Z31" s="73" t="s">
        <v>17</v>
      </c>
      <c r="AA31" s="44">
        <v>1</v>
      </c>
    </row>
    <row r="32" spans="1:27" ht="12" customHeight="1" x14ac:dyDescent="0.15">
      <c r="A32" s="12" t="s">
        <v>54</v>
      </c>
      <c r="B32" s="184">
        <v>52</v>
      </c>
      <c r="C32" s="185">
        <v>47</v>
      </c>
      <c r="D32" s="3">
        <f t="shared" si="0"/>
        <v>99</v>
      </c>
      <c r="E32" s="184">
        <v>9</v>
      </c>
      <c r="F32" s="185">
        <v>11</v>
      </c>
      <c r="G32" s="3">
        <f t="shared" si="1"/>
        <v>20</v>
      </c>
      <c r="H32" s="184">
        <v>2</v>
      </c>
      <c r="I32" s="185">
        <v>4</v>
      </c>
      <c r="J32" s="3">
        <f t="shared" si="2"/>
        <v>6</v>
      </c>
      <c r="K32" s="184">
        <v>0</v>
      </c>
      <c r="L32" s="185">
        <v>1</v>
      </c>
      <c r="M32" s="3">
        <f t="shared" si="3"/>
        <v>1</v>
      </c>
      <c r="N32" s="184">
        <v>32</v>
      </c>
      <c r="O32" s="185">
        <v>25</v>
      </c>
      <c r="P32" s="3">
        <f t="shared" si="4"/>
        <v>57</v>
      </c>
      <c r="Q32" s="99">
        <f t="shared" si="6"/>
        <v>43</v>
      </c>
      <c r="R32" s="100">
        <f t="shared" si="6"/>
        <v>41</v>
      </c>
      <c r="S32" s="4">
        <f t="shared" si="5"/>
        <v>84</v>
      </c>
      <c r="T32" s="101">
        <f t="shared" si="7"/>
        <v>82.692307692307693</v>
      </c>
      <c r="U32" s="102">
        <f t="shared" si="7"/>
        <v>87.2340425531915</v>
      </c>
      <c r="V32" s="103">
        <f t="shared" si="7"/>
        <v>84.848484848484844</v>
      </c>
      <c r="W32" s="101">
        <f t="shared" si="8"/>
        <v>25.581395348837212</v>
      </c>
      <c r="X32" s="102">
        <f t="shared" si="8"/>
        <v>36.585365853658537</v>
      </c>
      <c r="Y32" s="104">
        <f t="shared" si="8"/>
        <v>30.952380952380953</v>
      </c>
      <c r="Z32" s="72" t="s">
        <v>17</v>
      </c>
      <c r="AA32" s="18">
        <f>AA31+1</f>
        <v>2</v>
      </c>
    </row>
    <row r="33" spans="1:27" s="86" customFormat="1" ht="12" customHeight="1" x14ac:dyDescent="0.15">
      <c r="A33" s="41" t="s">
        <v>55</v>
      </c>
      <c r="B33" s="174">
        <v>346</v>
      </c>
      <c r="C33" s="175">
        <v>364</v>
      </c>
      <c r="D33" s="42">
        <f t="shared" si="0"/>
        <v>710</v>
      </c>
      <c r="E33" s="174">
        <v>57</v>
      </c>
      <c r="F33" s="175">
        <v>63</v>
      </c>
      <c r="G33" s="42">
        <f t="shared" si="1"/>
        <v>120</v>
      </c>
      <c r="H33" s="174">
        <v>26</v>
      </c>
      <c r="I33" s="175">
        <v>30</v>
      </c>
      <c r="J33" s="42">
        <f t="shared" si="2"/>
        <v>56</v>
      </c>
      <c r="K33" s="174">
        <v>1</v>
      </c>
      <c r="L33" s="175">
        <v>5</v>
      </c>
      <c r="M33" s="42">
        <f t="shared" si="3"/>
        <v>6</v>
      </c>
      <c r="N33" s="174">
        <v>130</v>
      </c>
      <c r="O33" s="175">
        <v>114</v>
      </c>
      <c r="P33" s="42">
        <f t="shared" si="4"/>
        <v>244</v>
      </c>
      <c r="Q33" s="105">
        <f t="shared" si="6"/>
        <v>214</v>
      </c>
      <c r="R33" s="106">
        <f t="shared" si="6"/>
        <v>212</v>
      </c>
      <c r="S33" s="43">
        <f t="shared" si="5"/>
        <v>426</v>
      </c>
      <c r="T33" s="107">
        <f t="shared" si="7"/>
        <v>61.849710982658955</v>
      </c>
      <c r="U33" s="108">
        <f t="shared" si="7"/>
        <v>58.241758241758248</v>
      </c>
      <c r="V33" s="109">
        <f t="shared" si="7"/>
        <v>60</v>
      </c>
      <c r="W33" s="107">
        <f t="shared" si="8"/>
        <v>38.785046728971963</v>
      </c>
      <c r="X33" s="108">
        <f t="shared" si="8"/>
        <v>43.867924528301891</v>
      </c>
      <c r="Y33" s="110">
        <f t="shared" si="8"/>
        <v>41.314553990610328</v>
      </c>
      <c r="Z33" s="73" t="s">
        <v>18</v>
      </c>
      <c r="AA33" s="44">
        <v>1</v>
      </c>
    </row>
    <row r="34" spans="1:27" ht="12" customHeight="1" x14ac:dyDescent="0.15">
      <c r="A34" s="11" t="s">
        <v>56</v>
      </c>
      <c r="B34" s="176">
        <v>467</v>
      </c>
      <c r="C34" s="177">
        <v>456</v>
      </c>
      <c r="D34" s="1">
        <f t="shared" si="0"/>
        <v>923</v>
      </c>
      <c r="E34" s="176">
        <v>62</v>
      </c>
      <c r="F34" s="177">
        <v>67</v>
      </c>
      <c r="G34" s="1">
        <f t="shared" si="1"/>
        <v>129</v>
      </c>
      <c r="H34" s="176">
        <v>23</v>
      </c>
      <c r="I34" s="177">
        <v>24</v>
      </c>
      <c r="J34" s="1">
        <f t="shared" si="2"/>
        <v>47</v>
      </c>
      <c r="K34" s="176">
        <v>5</v>
      </c>
      <c r="L34" s="177">
        <v>0</v>
      </c>
      <c r="M34" s="1">
        <f t="shared" si="3"/>
        <v>5</v>
      </c>
      <c r="N34" s="176">
        <v>129</v>
      </c>
      <c r="O34" s="177">
        <v>137</v>
      </c>
      <c r="P34" s="1">
        <f t="shared" si="4"/>
        <v>266</v>
      </c>
      <c r="Q34" s="87">
        <f t="shared" si="6"/>
        <v>219</v>
      </c>
      <c r="R34" s="88">
        <f t="shared" si="6"/>
        <v>228</v>
      </c>
      <c r="S34" s="2">
        <f t="shared" si="5"/>
        <v>447</v>
      </c>
      <c r="T34" s="89">
        <f t="shared" si="7"/>
        <v>46.895074946466806</v>
      </c>
      <c r="U34" s="90">
        <f t="shared" si="7"/>
        <v>50</v>
      </c>
      <c r="V34" s="91">
        <f t="shared" si="7"/>
        <v>48.429035752979416</v>
      </c>
      <c r="W34" s="89">
        <f t="shared" si="8"/>
        <v>38.81278538812785</v>
      </c>
      <c r="X34" s="90">
        <f t="shared" si="8"/>
        <v>39.912280701754391</v>
      </c>
      <c r="Y34" s="92">
        <f t="shared" si="8"/>
        <v>39.37360178970917</v>
      </c>
      <c r="Z34" s="70" t="s">
        <v>18</v>
      </c>
      <c r="AA34" s="17">
        <f>AA33+1</f>
        <v>2</v>
      </c>
    </row>
    <row r="35" spans="1:27" s="86" customFormat="1" ht="12" customHeight="1" x14ac:dyDescent="0.15">
      <c r="A35" s="37" t="s">
        <v>57</v>
      </c>
      <c r="B35" s="178">
        <v>209</v>
      </c>
      <c r="C35" s="179">
        <v>202</v>
      </c>
      <c r="D35" s="38">
        <f t="shared" si="0"/>
        <v>411</v>
      </c>
      <c r="E35" s="178">
        <v>25</v>
      </c>
      <c r="F35" s="179">
        <v>23</v>
      </c>
      <c r="G35" s="38">
        <f t="shared" si="1"/>
        <v>48</v>
      </c>
      <c r="H35" s="178">
        <v>24</v>
      </c>
      <c r="I35" s="179">
        <v>27</v>
      </c>
      <c r="J35" s="38">
        <f t="shared" si="2"/>
        <v>51</v>
      </c>
      <c r="K35" s="178">
        <v>2</v>
      </c>
      <c r="L35" s="179">
        <v>0</v>
      </c>
      <c r="M35" s="38">
        <f t="shared" si="3"/>
        <v>2</v>
      </c>
      <c r="N35" s="178">
        <v>74</v>
      </c>
      <c r="O35" s="179">
        <v>67</v>
      </c>
      <c r="P35" s="38">
        <f t="shared" si="4"/>
        <v>141</v>
      </c>
      <c r="Q35" s="93">
        <f t="shared" si="6"/>
        <v>125</v>
      </c>
      <c r="R35" s="94">
        <f t="shared" si="6"/>
        <v>117</v>
      </c>
      <c r="S35" s="39">
        <f t="shared" si="5"/>
        <v>242</v>
      </c>
      <c r="T35" s="95">
        <f t="shared" si="7"/>
        <v>59.808612440191389</v>
      </c>
      <c r="U35" s="96">
        <f t="shared" si="7"/>
        <v>57.920792079207914</v>
      </c>
      <c r="V35" s="97">
        <f t="shared" si="7"/>
        <v>58.880778588807779</v>
      </c>
      <c r="W35" s="95">
        <f t="shared" si="8"/>
        <v>39.200000000000003</v>
      </c>
      <c r="X35" s="96">
        <f t="shared" si="8"/>
        <v>42.735042735042732</v>
      </c>
      <c r="Y35" s="98">
        <f t="shared" si="8"/>
        <v>40.909090909090914</v>
      </c>
      <c r="Z35" s="71" t="s">
        <v>18</v>
      </c>
      <c r="AA35" s="40">
        <f>AA34+1</f>
        <v>3</v>
      </c>
    </row>
    <row r="36" spans="1:27" ht="12" customHeight="1" x14ac:dyDescent="0.15">
      <c r="A36" s="11" t="s">
        <v>58</v>
      </c>
      <c r="B36" s="176">
        <v>208</v>
      </c>
      <c r="C36" s="177">
        <v>209</v>
      </c>
      <c r="D36" s="1">
        <f t="shared" si="0"/>
        <v>417</v>
      </c>
      <c r="E36" s="176">
        <v>33</v>
      </c>
      <c r="F36" s="177">
        <v>29</v>
      </c>
      <c r="G36" s="1">
        <f t="shared" si="1"/>
        <v>62</v>
      </c>
      <c r="H36" s="176">
        <v>20</v>
      </c>
      <c r="I36" s="177">
        <v>27</v>
      </c>
      <c r="J36" s="1">
        <f t="shared" si="2"/>
        <v>47</v>
      </c>
      <c r="K36" s="176">
        <v>0</v>
      </c>
      <c r="L36" s="177">
        <v>1</v>
      </c>
      <c r="M36" s="1">
        <f t="shared" si="3"/>
        <v>1</v>
      </c>
      <c r="N36" s="176">
        <v>50</v>
      </c>
      <c r="O36" s="177">
        <v>53</v>
      </c>
      <c r="P36" s="1">
        <f t="shared" si="4"/>
        <v>103</v>
      </c>
      <c r="Q36" s="87">
        <f t="shared" si="6"/>
        <v>103</v>
      </c>
      <c r="R36" s="88">
        <f t="shared" si="6"/>
        <v>110</v>
      </c>
      <c r="S36" s="2">
        <f t="shared" si="5"/>
        <v>213</v>
      </c>
      <c r="T36" s="89">
        <f t="shared" si="7"/>
        <v>49.519230769230774</v>
      </c>
      <c r="U36" s="90">
        <f t="shared" si="7"/>
        <v>52.631578947368418</v>
      </c>
      <c r="V36" s="91">
        <f t="shared" si="7"/>
        <v>51.079136690647488</v>
      </c>
      <c r="W36" s="89">
        <f t="shared" si="8"/>
        <v>51.456310679611647</v>
      </c>
      <c r="X36" s="90">
        <f t="shared" si="8"/>
        <v>50.909090909090907</v>
      </c>
      <c r="Y36" s="92">
        <f t="shared" si="8"/>
        <v>51.173708920187785</v>
      </c>
      <c r="Z36" s="70" t="s">
        <v>18</v>
      </c>
      <c r="AA36" s="17">
        <f>AA35+1</f>
        <v>4</v>
      </c>
    </row>
    <row r="37" spans="1:27" s="86" customFormat="1" ht="12" customHeight="1" x14ac:dyDescent="0.15">
      <c r="A37" s="45" t="s">
        <v>59</v>
      </c>
      <c r="B37" s="180">
        <v>1968</v>
      </c>
      <c r="C37" s="181">
        <v>2107</v>
      </c>
      <c r="D37" s="46">
        <f t="shared" si="0"/>
        <v>4075</v>
      </c>
      <c r="E37" s="180">
        <v>205</v>
      </c>
      <c r="F37" s="181">
        <v>226</v>
      </c>
      <c r="G37" s="46">
        <f t="shared" si="1"/>
        <v>431</v>
      </c>
      <c r="H37" s="180">
        <v>94</v>
      </c>
      <c r="I37" s="181">
        <v>178</v>
      </c>
      <c r="J37" s="46">
        <f t="shared" si="2"/>
        <v>272</v>
      </c>
      <c r="K37" s="180">
        <v>8</v>
      </c>
      <c r="L37" s="181">
        <v>6</v>
      </c>
      <c r="M37" s="46">
        <f t="shared" si="3"/>
        <v>14</v>
      </c>
      <c r="N37" s="180">
        <v>565</v>
      </c>
      <c r="O37" s="181">
        <v>549</v>
      </c>
      <c r="P37" s="46">
        <f t="shared" si="4"/>
        <v>1114</v>
      </c>
      <c r="Q37" s="111">
        <f t="shared" si="6"/>
        <v>872</v>
      </c>
      <c r="R37" s="112">
        <f t="shared" si="6"/>
        <v>959</v>
      </c>
      <c r="S37" s="47">
        <f t="shared" si="5"/>
        <v>1831</v>
      </c>
      <c r="T37" s="113">
        <f t="shared" si="7"/>
        <v>44.308943089430898</v>
      </c>
      <c r="U37" s="114">
        <f t="shared" si="7"/>
        <v>45.514950166112953</v>
      </c>
      <c r="V37" s="115">
        <f t="shared" si="7"/>
        <v>44.932515337423311</v>
      </c>
      <c r="W37" s="113">
        <f t="shared" si="8"/>
        <v>34.288990825688074</v>
      </c>
      <c r="X37" s="114">
        <f t="shared" si="8"/>
        <v>42.127215849843587</v>
      </c>
      <c r="Y37" s="116">
        <f t="shared" si="8"/>
        <v>38.39432004369197</v>
      </c>
      <c r="Z37" s="74" t="s">
        <v>18</v>
      </c>
      <c r="AA37" s="48">
        <f>AA36+1</f>
        <v>5</v>
      </c>
    </row>
    <row r="38" spans="1:27" ht="12" customHeight="1" x14ac:dyDescent="0.15">
      <c r="A38" s="13" t="s">
        <v>60</v>
      </c>
      <c r="B38" s="182">
        <v>727</v>
      </c>
      <c r="C38" s="183">
        <v>695</v>
      </c>
      <c r="D38" s="28">
        <f t="shared" si="0"/>
        <v>1422</v>
      </c>
      <c r="E38" s="182">
        <v>94</v>
      </c>
      <c r="F38" s="183">
        <v>117</v>
      </c>
      <c r="G38" s="28">
        <f t="shared" si="1"/>
        <v>211</v>
      </c>
      <c r="H38" s="182">
        <v>46</v>
      </c>
      <c r="I38" s="183">
        <v>73</v>
      </c>
      <c r="J38" s="28">
        <f t="shared" si="2"/>
        <v>119</v>
      </c>
      <c r="K38" s="182">
        <v>1</v>
      </c>
      <c r="L38" s="183">
        <v>3</v>
      </c>
      <c r="M38" s="28">
        <f t="shared" si="3"/>
        <v>4</v>
      </c>
      <c r="N38" s="182">
        <v>219</v>
      </c>
      <c r="O38" s="183">
        <v>192</v>
      </c>
      <c r="P38" s="28">
        <f t="shared" si="4"/>
        <v>411</v>
      </c>
      <c r="Q38" s="117">
        <f t="shared" ref="Q38:R60" si="10">SUMIF($E$4:$P$4,Q$4,$E38:$P38)</f>
        <v>360</v>
      </c>
      <c r="R38" s="118">
        <f t="shared" si="10"/>
        <v>385</v>
      </c>
      <c r="S38" s="29">
        <f t="shared" si="5"/>
        <v>745</v>
      </c>
      <c r="T38" s="119">
        <f t="shared" si="7"/>
        <v>49.518569463548829</v>
      </c>
      <c r="U38" s="120">
        <f t="shared" si="7"/>
        <v>55.39568345323741</v>
      </c>
      <c r="V38" s="121">
        <f t="shared" si="7"/>
        <v>52.390998593530234</v>
      </c>
      <c r="W38" s="119">
        <f t="shared" si="8"/>
        <v>38.888888888888893</v>
      </c>
      <c r="X38" s="120">
        <f t="shared" si="8"/>
        <v>49.350649350649348</v>
      </c>
      <c r="Y38" s="122">
        <f t="shared" si="8"/>
        <v>44.29530201342282</v>
      </c>
      <c r="Z38" s="75" t="s">
        <v>19</v>
      </c>
      <c r="AA38" s="19">
        <v>1</v>
      </c>
    </row>
    <row r="39" spans="1:27" s="86" customFormat="1" ht="12" customHeight="1" x14ac:dyDescent="0.15">
      <c r="A39" s="37" t="s">
        <v>61</v>
      </c>
      <c r="B39" s="178">
        <v>1031</v>
      </c>
      <c r="C39" s="179">
        <v>1098</v>
      </c>
      <c r="D39" s="38">
        <f t="shared" si="0"/>
        <v>2129</v>
      </c>
      <c r="E39" s="178">
        <v>88</v>
      </c>
      <c r="F39" s="179">
        <v>100</v>
      </c>
      <c r="G39" s="38">
        <f t="shared" si="1"/>
        <v>188</v>
      </c>
      <c r="H39" s="178">
        <v>53</v>
      </c>
      <c r="I39" s="179">
        <v>105</v>
      </c>
      <c r="J39" s="38">
        <f t="shared" si="2"/>
        <v>158</v>
      </c>
      <c r="K39" s="178">
        <v>12</v>
      </c>
      <c r="L39" s="179">
        <v>23</v>
      </c>
      <c r="M39" s="38">
        <f t="shared" si="3"/>
        <v>35</v>
      </c>
      <c r="N39" s="178">
        <v>357</v>
      </c>
      <c r="O39" s="179">
        <v>341</v>
      </c>
      <c r="P39" s="38">
        <f t="shared" si="4"/>
        <v>698</v>
      </c>
      <c r="Q39" s="93">
        <f t="shared" si="10"/>
        <v>510</v>
      </c>
      <c r="R39" s="94">
        <f t="shared" si="10"/>
        <v>569</v>
      </c>
      <c r="S39" s="39">
        <f t="shared" si="5"/>
        <v>1079</v>
      </c>
      <c r="T39" s="95">
        <f t="shared" si="7"/>
        <v>49.466537342386033</v>
      </c>
      <c r="U39" s="96">
        <f t="shared" si="7"/>
        <v>51.821493624772309</v>
      </c>
      <c r="V39" s="97">
        <f t="shared" si="7"/>
        <v>50.681070925317051</v>
      </c>
      <c r="W39" s="95">
        <f t="shared" si="8"/>
        <v>27.647058823529413</v>
      </c>
      <c r="X39" s="96">
        <f t="shared" si="8"/>
        <v>36.028119507908613</v>
      </c>
      <c r="Y39" s="98">
        <f t="shared" si="8"/>
        <v>32.066728452270624</v>
      </c>
      <c r="Z39" s="71" t="s">
        <v>19</v>
      </c>
      <c r="AA39" s="40">
        <f>AA38+1</f>
        <v>2</v>
      </c>
    </row>
    <row r="40" spans="1:27" ht="12" customHeight="1" x14ac:dyDescent="0.15">
      <c r="A40" s="12" t="s">
        <v>62</v>
      </c>
      <c r="B40" s="184">
        <v>507</v>
      </c>
      <c r="C40" s="185">
        <v>527</v>
      </c>
      <c r="D40" s="3">
        <f t="shared" si="0"/>
        <v>1034</v>
      </c>
      <c r="E40" s="184">
        <v>51</v>
      </c>
      <c r="F40" s="185">
        <v>43</v>
      </c>
      <c r="G40" s="3">
        <f t="shared" si="1"/>
        <v>94</v>
      </c>
      <c r="H40" s="184">
        <v>53</v>
      </c>
      <c r="I40" s="185">
        <v>89</v>
      </c>
      <c r="J40" s="3">
        <f t="shared" si="2"/>
        <v>142</v>
      </c>
      <c r="K40" s="184">
        <v>0</v>
      </c>
      <c r="L40" s="185">
        <v>0</v>
      </c>
      <c r="M40" s="3">
        <f t="shared" si="3"/>
        <v>0</v>
      </c>
      <c r="N40" s="184">
        <v>186</v>
      </c>
      <c r="O40" s="185">
        <v>172</v>
      </c>
      <c r="P40" s="3">
        <f t="shared" si="4"/>
        <v>358</v>
      </c>
      <c r="Q40" s="99">
        <f t="shared" si="10"/>
        <v>290</v>
      </c>
      <c r="R40" s="100">
        <f t="shared" si="10"/>
        <v>304</v>
      </c>
      <c r="S40" s="4">
        <f t="shared" si="5"/>
        <v>594</v>
      </c>
      <c r="T40" s="101">
        <f t="shared" si="7"/>
        <v>57.199211045364898</v>
      </c>
      <c r="U40" s="102">
        <f t="shared" si="7"/>
        <v>57.685009487666036</v>
      </c>
      <c r="V40" s="103">
        <f t="shared" si="7"/>
        <v>57.446808510638306</v>
      </c>
      <c r="W40" s="101">
        <f t="shared" si="8"/>
        <v>35.862068965517238</v>
      </c>
      <c r="X40" s="102">
        <f t="shared" si="8"/>
        <v>43.421052631578952</v>
      </c>
      <c r="Y40" s="104">
        <f t="shared" si="8"/>
        <v>39.73063973063973</v>
      </c>
      <c r="Z40" s="72" t="s">
        <v>19</v>
      </c>
      <c r="AA40" s="18">
        <f>AA39+1</f>
        <v>3</v>
      </c>
    </row>
    <row r="41" spans="1:27" s="86" customFormat="1" ht="12" customHeight="1" x14ac:dyDescent="0.15">
      <c r="A41" s="41" t="s">
        <v>63</v>
      </c>
      <c r="B41" s="174">
        <v>1532</v>
      </c>
      <c r="C41" s="175">
        <v>1656</v>
      </c>
      <c r="D41" s="42">
        <f t="shared" si="0"/>
        <v>3188</v>
      </c>
      <c r="E41" s="174">
        <v>79</v>
      </c>
      <c r="F41" s="175">
        <v>90</v>
      </c>
      <c r="G41" s="42">
        <f t="shared" si="1"/>
        <v>169</v>
      </c>
      <c r="H41" s="174">
        <v>195</v>
      </c>
      <c r="I41" s="175">
        <v>302</v>
      </c>
      <c r="J41" s="42">
        <f t="shared" si="2"/>
        <v>497</v>
      </c>
      <c r="K41" s="174">
        <v>3</v>
      </c>
      <c r="L41" s="175">
        <v>4</v>
      </c>
      <c r="M41" s="42">
        <f t="shared" si="3"/>
        <v>7</v>
      </c>
      <c r="N41" s="174">
        <v>507</v>
      </c>
      <c r="O41" s="175">
        <v>524</v>
      </c>
      <c r="P41" s="42">
        <f t="shared" si="4"/>
        <v>1031</v>
      </c>
      <c r="Q41" s="105">
        <f t="shared" si="10"/>
        <v>784</v>
      </c>
      <c r="R41" s="106">
        <f t="shared" si="10"/>
        <v>920</v>
      </c>
      <c r="S41" s="43">
        <f t="shared" si="5"/>
        <v>1704</v>
      </c>
      <c r="T41" s="107">
        <f t="shared" si="7"/>
        <v>51.174934725848566</v>
      </c>
      <c r="U41" s="108">
        <f t="shared" si="7"/>
        <v>55.555555555555557</v>
      </c>
      <c r="V41" s="109">
        <f t="shared" si="7"/>
        <v>53.450439146800498</v>
      </c>
      <c r="W41" s="107">
        <f t="shared" si="8"/>
        <v>34.948979591836739</v>
      </c>
      <c r="X41" s="108">
        <f t="shared" si="8"/>
        <v>42.608695652173914</v>
      </c>
      <c r="Y41" s="110">
        <f t="shared" si="8"/>
        <v>39.08450704225352</v>
      </c>
      <c r="Z41" s="73" t="s">
        <v>20</v>
      </c>
      <c r="AA41" s="44">
        <v>1</v>
      </c>
    </row>
    <row r="42" spans="1:27" ht="12" customHeight="1" x14ac:dyDescent="0.15">
      <c r="A42" s="11" t="s">
        <v>64</v>
      </c>
      <c r="B42" s="176">
        <v>749</v>
      </c>
      <c r="C42" s="177">
        <v>847</v>
      </c>
      <c r="D42" s="1">
        <f t="shared" si="0"/>
        <v>1596</v>
      </c>
      <c r="E42" s="176">
        <v>54</v>
      </c>
      <c r="F42" s="177">
        <v>49</v>
      </c>
      <c r="G42" s="1">
        <f t="shared" si="1"/>
        <v>103</v>
      </c>
      <c r="H42" s="176">
        <v>131</v>
      </c>
      <c r="I42" s="177">
        <v>200</v>
      </c>
      <c r="J42" s="1">
        <f t="shared" si="2"/>
        <v>331</v>
      </c>
      <c r="K42" s="176">
        <v>8</v>
      </c>
      <c r="L42" s="177">
        <v>6</v>
      </c>
      <c r="M42" s="1">
        <f t="shared" si="3"/>
        <v>14</v>
      </c>
      <c r="N42" s="176">
        <v>256</v>
      </c>
      <c r="O42" s="177">
        <v>251</v>
      </c>
      <c r="P42" s="1">
        <f t="shared" si="4"/>
        <v>507</v>
      </c>
      <c r="Q42" s="87">
        <f t="shared" si="10"/>
        <v>449</v>
      </c>
      <c r="R42" s="88">
        <f t="shared" si="10"/>
        <v>506</v>
      </c>
      <c r="S42" s="2">
        <f t="shared" si="5"/>
        <v>955</v>
      </c>
      <c r="T42" s="89">
        <f t="shared" si="7"/>
        <v>59.946595460614148</v>
      </c>
      <c r="U42" s="90">
        <f t="shared" si="7"/>
        <v>59.740259740259738</v>
      </c>
      <c r="V42" s="91">
        <f t="shared" si="7"/>
        <v>59.837092731829578</v>
      </c>
      <c r="W42" s="89">
        <f t="shared" si="8"/>
        <v>41.202672605790646</v>
      </c>
      <c r="X42" s="90">
        <f t="shared" si="8"/>
        <v>49.209486166007906</v>
      </c>
      <c r="Y42" s="92">
        <f t="shared" si="8"/>
        <v>45.445026178010473</v>
      </c>
      <c r="Z42" s="70" t="s">
        <v>20</v>
      </c>
      <c r="AA42" s="17">
        <f>AA41+1</f>
        <v>2</v>
      </c>
    </row>
    <row r="43" spans="1:27" s="86" customFormat="1" ht="12" customHeight="1" x14ac:dyDescent="0.15">
      <c r="A43" s="37" t="s">
        <v>65</v>
      </c>
      <c r="B43" s="178">
        <v>516</v>
      </c>
      <c r="C43" s="179">
        <v>537</v>
      </c>
      <c r="D43" s="38">
        <f t="shared" si="0"/>
        <v>1053</v>
      </c>
      <c r="E43" s="178">
        <v>21</v>
      </c>
      <c r="F43" s="179">
        <v>19</v>
      </c>
      <c r="G43" s="38">
        <f t="shared" si="1"/>
        <v>40</v>
      </c>
      <c r="H43" s="178">
        <v>60</v>
      </c>
      <c r="I43" s="179">
        <v>81</v>
      </c>
      <c r="J43" s="38">
        <f t="shared" si="2"/>
        <v>141</v>
      </c>
      <c r="K43" s="178">
        <v>4</v>
      </c>
      <c r="L43" s="179">
        <v>1</v>
      </c>
      <c r="M43" s="38">
        <f t="shared" si="3"/>
        <v>5</v>
      </c>
      <c r="N43" s="178">
        <v>268</v>
      </c>
      <c r="O43" s="179">
        <v>251</v>
      </c>
      <c r="P43" s="38">
        <f t="shared" si="4"/>
        <v>519</v>
      </c>
      <c r="Q43" s="93">
        <f t="shared" si="10"/>
        <v>353</v>
      </c>
      <c r="R43" s="94">
        <f t="shared" si="10"/>
        <v>352</v>
      </c>
      <c r="S43" s="39">
        <f t="shared" si="5"/>
        <v>705</v>
      </c>
      <c r="T43" s="95">
        <f t="shared" si="7"/>
        <v>68.410852713178301</v>
      </c>
      <c r="U43" s="96">
        <f t="shared" si="7"/>
        <v>65.549348230912472</v>
      </c>
      <c r="V43" s="97">
        <f t="shared" si="7"/>
        <v>66.95156695156696</v>
      </c>
      <c r="W43" s="95">
        <f t="shared" si="8"/>
        <v>22.946175637393768</v>
      </c>
      <c r="X43" s="96">
        <f t="shared" si="8"/>
        <v>28.40909090909091</v>
      </c>
      <c r="Y43" s="98">
        <f t="shared" si="8"/>
        <v>25.673758865248224</v>
      </c>
      <c r="Z43" s="71" t="s">
        <v>20</v>
      </c>
      <c r="AA43" s="40">
        <f>AA42+1</f>
        <v>3</v>
      </c>
    </row>
    <row r="44" spans="1:27" ht="12" customHeight="1" x14ac:dyDescent="0.15">
      <c r="A44" s="11" t="s">
        <v>66</v>
      </c>
      <c r="B44" s="176">
        <v>962</v>
      </c>
      <c r="C44" s="177">
        <v>962</v>
      </c>
      <c r="D44" s="1">
        <f t="shared" si="0"/>
        <v>1924</v>
      </c>
      <c r="E44" s="176">
        <v>56</v>
      </c>
      <c r="F44" s="177">
        <v>60</v>
      </c>
      <c r="G44" s="1">
        <f t="shared" si="1"/>
        <v>116</v>
      </c>
      <c r="H44" s="176">
        <v>84</v>
      </c>
      <c r="I44" s="177">
        <v>153</v>
      </c>
      <c r="J44" s="1">
        <f t="shared" si="2"/>
        <v>237</v>
      </c>
      <c r="K44" s="176">
        <v>5</v>
      </c>
      <c r="L44" s="177">
        <v>3</v>
      </c>
      <c r="M44" s="1">
        <f t="shared" si="3"/>
        <v>8</v>
      </c>
      <c r="N44" s="176">
        <v>319</v>
      </c>
      <c r="O44" s="177">
        <v>289</v>
      </c>
      <c r="P44" s="1">
        <f t="shared" si="4"/>
        <v>608</v>
      </c>
      <c r="Q44" s="87">
        <f t="shared" si="10"/>
        <v>464</v>
      </c>
      <c r="R44" s="88">
        <f t="shared" si="10"/>
        <v>505</v>
      </c>
      <c r="S44" s="2">
        <f t="shared" si="5"/>
        <v>969</v>
      </c>
      <c r="T44" s="89">
        <f t="shared" si="7"/>
        <v>48.232848232848234</v>
      </c>
      <c r="U44" s="90">
        <f t="shared" si="7"/>
        <v>52.494802494802492</v>
      </c>
      <c r="V44" s="91">
        <f t="shared" si="7"/>
        <v>50.363825363825363</v>
      </c>
      <c r="W44" s="89">
        <f t="shared" si="8"/>
        <v>30.172413793103448</v>
      </c>
      <c r="X44" s="90">
        <f t="shared" si="8"/>
        <v>42.178217821782177</v>
      </c>
      <c r="Y44" s="92">
        <f t="shared" si="8"/>
        <v>36.429308565531478</v>
      </c>
      <c r="Z44" s="70" t="s">
        <v>20</v>
      </c>
      <c r="AA44" s="17">
        <f>AA43+1</f>
        <v>4</v>
      </c>
    </row>
    <row r="45" spans="1:27" s="86" customFormat="1" ht="12" customHeight="1" x14ac:dyDescent="0.15">
      <c r="A45" s="45" t="s">
        <v>67</v>
      </c>
      <c r="B45" s="180">
        <v>1006</v>
      </c>
      <c r="C45" s="181">
        <v>1024</v>
      </c>
      <c r="D45" s="46">
        <f t="shared" si="0"/>
        <v>2030</v>
      </c>
      <c r="E45" s="180">
        <v>52</v>
      </c>
      <c r="F45" s="181">
        <v>50</v>
      </c>
      <c r="G45" s="46">
        <f t="shared" si="1"/>
        <v>102</v>
      </c>
      <c r="H45" s="180">
        <v>142</v>
      </c>
      <c r="I45" s="181">
        <v>207</v>
      </c>
      <c r="J45" s="46">
        <f t="shared" si="2"/>
        <v>349</v>
      </c>
      <c r="K45" s="180">
        <v>1</v>
      </c>
      <c r="L45" s="181">
        <v>1</v>
      </c>
      <c r="M45" s="46">
        <f t="shared" si="3"/>
        <v>2</v>
      </c>
      <c r="N45" s="180">
        <v>240</v>
      </c>
      <c r="O45" s="181">
        <v>225</v>
      </c>
      <c r="P45" s="46">
        <f t="shared" si="4"/>
        <v>465</v>
      </c>
      <c r="Q45" s="111">
        <f t="shared" si="10"/>
        <v>435</v>
      </c>
      <c r="R45" s="112">
        <f t="shared" si="10"/>
        <v>483</v>
      </c>
      <c r="S45" s="47">
        <f t="shared" si="5"/>
        <v>918</v>
      </c>
      <c r="T45" s="113">
        <f t="shared" si="7"/>
        <v>43.240556660039765</v>
      </c>
      <c r="U45" s="114">
        <f t="shared" si="7"/>
        <v>47.16796875</v>
      </c>
      <c r="V45" s="115">
        <f t="shared" si="7"/>
        <v>45.221674876847288</v>
      </c>
      <c r="W45" s="113">
        <f t="shared" si="8"/>
        <v>44.597701149425291</v>
      </c>
      <c r="X45" s="114">
        <f t="shared" si="8"/>
        <v>53.209109730848859</v>
      </c>
      <c r="Y45" s="116">
        <f t="shared" si="8"/>
        <v>49.128540305010894</v>
      </c>
      <c r="Z45" s="74" t="s">
        <v>20</v>
      </c>
      <c r="AA45" s="48">
        <f>AA44+1</f>
        <v>5</v>
      </c>
    </row>
    <row r="46" spans="1:27" ht="12" customHeight="1" x14ac:dyDescent="0.15">
      <c r="A46" s="13" t="s">
        <v>68</v>
      </c>
      <c r="B46" s="182">
        <v>442</v>
      </c>
      <c r="C46" s="183">
        <v>468</v>
      </c>
      <c r="D46" s="28">
        <f t="shared" si="0"/>
        <v>910</v>
      </c>
      <c r="E46" s="182">
        <v>26</v>
      </c>
      <c r="F46" s="183">
        <v>18</v>
      </c>
      <c r="G46" s="28">
        <f t="shared" si="1"/>
        <v>44</v>
      </c>
      <c r="H46" s="182">
        <v>51</v>
      </c>
      <c r="I46" s="183">
        <v>73</v>
      </c>
      <c r="J46" s="28">
        <f t="shared" si="2"/>
        <v>124</v>
      </c>
      <c r="K46" s="182">
        <v>2</v>
      </c>
      <c r="L46" s="183">
        <v>2</v>
      </c>
      <c r="M46" s="28">
        <f t="shared" si="3"/>
        <v>4</v>
      </c>
      <c r="N46" s="182">
        <v>187</v>
      </c>
      <c r="O46" s="183">
        <v>192</v>
      </c>
      <c r="P46" s="28">
        <f t="shared" si="4"/>
        <v>379</v>
      </c>
      <c r="Q46" s="117">
        <f t="shared" si="10"/>
        <v>266</v>
      </c>
      <c r="R46" s="118">
        <f t="shared" si="10"/>
        <v>285</v>
      </c>
      <c r="S46" s="29">
        <f t="shared" si="5"/>
        <v>551</v>
      </c>
      <c r="T46" s="119">
        <f t="shared" si="7"/>
        <v>60.180995475113122</v>
      </c>
      <c r="U46" s="120">
        <f t="shared" si="7"/>
        <v>60.897435897435891</v>
      </c>
      <c r="V46" s="121">
        <f t="shared" si="7"/>
        <v>60.549450549450547</v>
      </c>
      <c r="W46" s="119">
        <f t="shared" si="8"/>
        <v>28.947368421052634</v>
      </c>
      <c r="X46" s="120">
        <f t="shared" si="8"/>
        <v>31.929824561403507</v>
      </c>
      <c r="Y46" s="122">
        <f t="shared" si="8"/>
        <v>30.490018148820326</v>
      </c>
      <c r="Z46" s="75" t="s">
        <v>21</v>
      </c>
      <c r="AA46" s="19">
        <v>1</v>
      </c>
    </row>
    <row r="47" spans="1:27" s="86" customFormat="1" ht="12" customHeight="1" x14ac:dyDescent="0.15">
      <c r="A47" s="37" t="s">
        <v>69</v>
      </c>
      <c r="B47" s="178">
        <v>185</v>
      </c>
      <c r="C47" s="179">
        <v>205</v>
      </c>
      <c r="D47" s="38">
        <f t="shared" si="0"/>
        <v>390</v>
      </c>
      <c r="E47" s="178">
        <v>17</v>
      </c>
      <c r="F47" s="179">
        <v>5</v>
      </c>
      <c r="G47" s="38">
        <f t="shared" si="1"/>
        <v>22</v>
      </c>
      <c r="H47" s="178">
        <v>16</v>
      </c>
      <c r="I47" s="179">
        <v>33</v>
      </c>
      <c r="J47" s="38">
        <f t="shared" si="2"/>
        <v>49</v>
      </c>
      <c r="K47" s="178">
        <v>0</v>
      </c>
      <c r="L47" s="179">
        <v>0</v>
      </c>
      <c r="M47" s="38">
        <f t="shared" si="3"/>
        <v>0</v>
      </c>
      <c r="N47" s="178">
        <v>102</v>
      </c>
      <c r="O47" s="179">
        <v>105</v>
      </c>
      <c r="P47" s="38">
        <f t="shared" si="4"/>
        <v>207</v>
      </c>
      <c r="Q47" s="93">
        <f t="shared" si="10"/>
        <v>135</v>
      </c>
      <c r="R47" s="94">
        <f t="shared" si="10"/>
        <v>143</v>
      </c>
      <c r="S47" s="39">
        <f t="shared" si="5"/>
        <v>278</v>
      </c>
      <c r="T47" s="95">
        <f t="shared" si="7"/>
        <v>72.972972972972968</v>
      </c>
      <c r="U47" s="96">
        <f t="shared" si="7"/>
        <v>69.756097560975604</v>
      </c>
      <c r="V47" s="97">
        <f t="shared" si="7"/>
        <v>71.282051282051285</v>
      </c>
      <c r="W47" s="95">
        <f t="shared" si="8"/>
        <v>24.444444444444443</v>
      </c>
      <c r="X47" s="96">
        <f t="shared" si="8"/>
        <v>26.573426573426573</v>
      </c>
      <c r="Y47" s="98">
        <f t="shared" si="8"/>
        <v>25.539568345323744</v>
      </c>
      <c r="Z47" s="71" t="s">
        <v>21</v>
      </c>
      <c r="AA47" s="40">
        <f t="shared" ref="AA47:AA60" si="11">AA46+1</f>
        <v>2</v>
      </c>
    </row>
    <row r="48" spans="1:27" ht="12" customHeight="1" x14ac:dyDescent="0.15">
      <c r="A48" s="11" t="s">
        <v>70</v>
      </c>
      <c r="B48" s="176">
        <v>200</v>
      </c>
      <c r="C48" s="177">
        <v>207</v>
      </c>
      <c r="D48" s="1">
        <f t="shared" si="0"/>
        <v>407</v>
      </c>
      <c r="E48" s="176">
        <v>11</v>
      </c>
      <c r="F48" s="177">
        <v>17</v>
      </c>
      <c r="G48" s="1">
        <f t="shared" si="1"/>
        <v>28</v>
      </c>
      <c r="H48" s="176">
        <v>30</v>
      </c>
      <c r="I48" s="177">
        <v>41</v>
      </c>
      <c r="J48" s="1">
        <f t="shared" si="2"/>
        <v>71</v>
      </c>
      <c r="K48" s="176">
        <v>1</v>
      </c>
      <c r="L48" s="177">
        <v>0</v>
      </c>
      <c r="M48" s="1">
        <f t="shared" si="3"/>
        <v>1</v>
      </c>
      <c r="N48" s="176">
        <v>108</v>
      </c>
      <c r="O48" s="177">
        <v>95</v>
      </c>
      <c r="P48" s="1">
        <f t="shared" si="4"/>
        <v>203</v>
      </c>
      <c r="Q48" s="87">
        <f t="shared" si="10"/>
        <v>150</v>
      </c>
      <c r="R48" s="88">
        <f t="shared" si="10"/>
        <v>153</v>
      </c>
      <c r="S48" s="2">
        <f t="shared" si="5"/>
        <v>303</v>
      </c>
      <c r="T48" s="89">
        <f t="shared" si="7"/>
        <v>75</v>
      </c>
      <c r="U48" s="90">
        <f t="shared" si="7"/>
        <v>73.91304347826086</v>
      </c>
      <c r="V48" s="91">
        <f t="shared" si="7"/>
        <v>74.447174447174447</v>
      </c>
      <c r="W48" s="89">
        <f t="shared" si="8"/>
        <v>27.333333333333332</v>
      </c>
      <c r="X48" s="90">
        <f t="shared" si="8"/>
        <v>37.908496732026144</v>
      </c>
      <c r="Y48" s="92">
        <f t="shared" si="8"/>
        <v>32.673267326732677</v>
      </c>
      <c r="Z48" s="70" t="s">
        <v>21</v>
      </c>
      <c r="AA48" s="17">
        <f t="shared" si="11"/>
        <v>3</v>
      </c>
    </row>
    <row r="49" spans="1:27" s="86" customFormat="1" ht="12" customHeight="1" x14ac:dyDescent="0.15">
      <c r="A49" s="37" t="s">
        <v>71</v>
      </c>
      <c r="B49" s="178">
        <v>257</v>
      </c>
      <c r="C49" s="179">
        <v>294</v>
      </c>
      <c r="D49" s="38">
        <f t="shared" si="0"/>
        <v>551</v>
      </c>
      <c r="E49" s="178">
        <v>28</v>
      </c>
      <c r="F49" s="179">
        <v>23</v>
      </c>
      <c r="G49" s="38">
        <f t="shared" si="1"/>
        <v>51</v>
      </c>
      <c r="H49" s="178">
        <v>38</v>
      </c>
      <c r="I49" s="179">
        <v>58</v>
      </c>
      <c r="J49" s="38">
        <f t="shared" si="2"/>
        <v>96</v>
      </c>
      <c r="K49" s="178">
        <v>0</v>
      </c>
      <c r="L49" s="179">
        <v>2</v>
      </c>
      <c r="M49" s="38">
        <f t="shared" si="3"/>
        <v>2</v>
      </c>
      <c r="N49" s="178">
        <v>110</v>
      </c>
      <c r="O49" s="179">
        <v>107</v>
      </c>
      <c r="P49" s="38">
        <f t="shared" si="4"/>
        <v>217</v>
      </c>
      <c r="Q49" s="93">
        <f t="shared" si="10"/>
        <v>176</v>
      </c>
      <c r="R49" s="94">
        <f t="shared" si="10"/>
        <v>190</v>
      </c>
      <c r="S49" s="39">
        <f t="shared" si="5"/>
        <v>366</v>
      </c>
      <c r="T49" s="95">
        <f t="shared" si="7"/>
        <v>68.482490272373539</v>
      </c>
      <c r="U49" s="96">
        <f t="shared" si="7"/>
        <v>64.625850340136054</v>
      </c>
      <c r="V49" s="97">
        <f t="shared" si="7"/>
        <v>66.424682395644282</v>
      </c>
      <c r="W49" s="95">
        <f t="shared" si="8"/>
        <v>37.5</v>
      </c>
      <c r="X49" s="96">
        <f t="shared" si="8"/>
        <v>42.631578947368418</v>
      </c>
      <c r="Y49" s="98">
        <f t="shared" si="8"/>
        <v>40.16393442622951</v>
      </c>
      <c r="Z49" s="71" t="s">
        <v>21</v>
      </c>
      <c r="AA49" s="40">
        <f t="shared" si="11"/>
        <v>4</v>
      </c>
    </row>
    <row r="50" spans="1:27" ht="12" customHeight="1" x14ac:dyDescent="0.15">
      <c r="A50" s="11" t="s">
        <v>72</v>
      </c>
      <c r="B50" s="176">
        <v>531</v>
      </c>
      <c r="C50" s="177">
        <v>559</v>
      </c>
      <c r="D50" s="1">
        <f t="shared" si="0"/>
        <v>1090</v>
      </c>
      <c r="E50" s="176">
        <v>36</v>
      </c>
      <c r="F50" s="177">
        <v>32</v>
      </c>
      <c r="G50" s="1">
        <f t="shared" si="1"/>
        <v>68</v>
      </c>
      <c r="H50" s="176">
        <v>98</v>
      </c>
      <c r="I50" s="177">
        <v>137</v>
      </c>
      <c r="J50" s="1">
        <f t="shared" si="2"/>
        <v>235</v>
      </c>
      <c r="K50" s="176">
        <v>0</v>
      </c>
      <c r="L50" s="177">
        <v>0</v>
      </c>
      <c r="M50" s="1">
        <f t="shared" si="3"/>
        <v>0</v>
      </c>
      <c r="N50" s="176">
        <v>166</v>
      </c>
      <c r="O50" s="177">
        <v>156</v>
      </c>
      <c r="P50" s="1">
        <f t="shared" si="4"/>
        <v>322</v>
      </c>
      <c r="Q50" s="87">
        <f t="shared" si="10"/>
        <v>300</v>
      </c>
      <c r="R50" s="88">
        <f t="shared" si="10"/>
        <v>325</v>
      </c>
      <c r="S50" s="2">
        <f t="shared" si="5"/>
        <v>625</v>
      </c>
      <c r="T50" s="89">
        <f t="shared" si="7"/>
        <v>56.497175141242941</v>
      </c>
      <c r="U50" s="90">
        <f t="shared" si="7"/>
        <v>58.139534883720934</v>
      </c>
      <c r="V50" s="91">
        <f t="shared" si="7"/>
        <v>57.339449541284402</v>
      </c>
      <c r="W50" s="89">
        <f t="shared" si="8"/>
        <v>44.666666666666664</v>
      </c>
      <c r="X50" s="90">
        <f t="shared" si="8"/>
        <v>52</v>
      </c>
      <c r="Y50" s="92">
        <f t="shared" si="8"/>
        <v>48.480000000000004</v>
      </c>
      <c r="Z50" s="70" t="s">
        <v>21</v>
      </c>
      <c r="AA50" s="17">
        <f t="shared" si="11"/>
        <v>5</v>
      </c>
    </row>
    <row r="51" spans="1:27" s="86" customFormat="1" ht="12" customHeight="1" x14ac:dyDescent="0.15">
      <c r="A51" s="37" t="s">
        <v>73</v>
      </c>
      <c r="B51" s="178">
        <v>1283</v>
      </c>
      <c r="C51" s="179">
        <v>1414</v>
      </c>
      <c r="D51" s="38">
        <f t="shared" si="0"/>
        <v>2697</v>
      </c>
      <c r="E51" s="178">
        <v>111</v>
      </c>
      <c r="F51" s="179">
        <v>84</v>
      </c>
      <c r="G51" s="38">
        <f t="shared" si="1"/>
        <v>195</v>
      </c>
      <c r="H51" s="178">
        <v>198</v>
      </c>
      <c r="I51" s="179">
        <v>307</v>
      </c>
      <c r="J51" s="38">
        <f t="shared" si="2"/>
        <v>505</v>
      </c>
      <c r="K51" s="178">
        <v>1</v>
      </c>
      <c r="L51" s="179">
        <v>1</v>
      </c>
      <c r="M51" s="38">
        <f t="shared" si="3"/>
        <v>2</v>
      </c>
      <c r="N51" s="178">
        <v>463</v>
      </c>
      <c r="O51" s="179">
        <v>438</v>
      </c>
      <c r="P51" s="38">
        <f t="shared" si="4"/>
        <v>901</v>
      </c>
      <c r="Q51" s="93">
        <f t="shared" si="10"/>
        <v>773</v>
      </c>
      <c r="R51" s="94">
        <f t="shared" si="10"/>
        <v>830</v>
      </c>
      <c r="S51" s="39">
        <f t="shared" si="5"/>
        <v>1603</v>
      </c>
      <c r="T51" s="95">
        <f t="shared" si="7"/>
        <v>60.249415432579887</v>
      </c>
      <c r="U51" s="96">
        <f t="shared" si="7"/>
        <v>58.698727015558696</v>
      </c>
      <c r="V51" s="97">
        <f t="shared" si="7"/>
        <v>59.436410826844643</v>
      </c>
      <c r="W51" s="95">
        <f t="shared" si="8"/>
        <v>39.974126778783955</v>
      </c>
      <c r="X51" s="96">
        <f t="shared" si="8"/>
        <v>47.108433734939759</v>
      </c>
      <c r="Y51" s="98">
        <f t="shared" si="8"/>
        <v>43.668122270742359</v>
      </c>
      <c r="Z51" s="71" t="s">
        <v>21</v>
      </c>
      <c r="AA51" s="40">
        <f t="shared" si="11"/>
        <v>6</v>
      </c>
    </row>
    <row r="52" spans="1:27" ht="12" customHeight="1" x14ac:dyDescent="0.15">
      <c r="A52" s="11" t="s">
        <v>74</v>
      </c>
      <c r="B52" s="176">
        <v>646</v>
      </c>
      <c r="C52" s="177">
        <v>647</v>
      </c>
      <c r="D52" s="1">
        <f t="shared" si="0"/>
        <v>1293</v>
      </c>
      <c r="E52" s="176">
        <v>42</v>
      </c>
      <c r="F52" s="177">
        <v>53</v>
      </c>
      <c r="G52" s="1">
        <f t="shared" si="1"/>
        <v>95</v>
      </c>
      <c r="H52" s="176">
        <v>76</v>
      </c>
      <c r="I52" s="177">
        <v>115</v>
      </c>
      <c r="J52" s="1">
        <f t="shared" si="2"/>
        <v>191</v>
      </c>
      <c r="K52" s="176">
        <v>2</v>
      </c>
      <c r="L52" s="177">
        <v>0</v>
      </c>
      <c r="M52" s="1">
        <f t="shared" si="3"/>
        <v>2</v>
      </c>
      <c r="N52" s="176">
        <v>287</v>
      </c>
      <c r="O52" s="177">
        <v>271</v>
      </c>
      <c r="P52" s="1">
        <f t="shared" si="4"/>
        <v>558</v>
      </c>
      <c r="Q52" s="87">
        <f t="shared" si="10"/>
        <v>407</v>
      </c>
      <c r="R52" s="88">
        <f t="shared" si="10"/>
        <v>439</v>
      </c>
      <c r="S52" s="2">
        <f t="shared" si="5"/>
        <v>846</v>
      </c>
      <c r="T52" s="89">
        <f t="shared" si="7"/>
        <v>63.003095975232192</v>
      </c>
      <c r="U52" s="90">
        <f t="shared" si="7"/>
        <v>67.851622874806807</v>
      </c>
      <c r="V52" s="91">
        <f t="shared" si="7"/>
        <v>65.429234338747094</v>
      </c>
      <c r="W52" s="89">
        <f t="shared" si="8"/>
        <v>28.992628992628994</v>
      </c>
      <c r="X52" s="90">
        <f t="shared" si="8"/>
        <v>38.268792710706151</v>
      </c>
      <c r="Y52" s="92">
        <f t="shared" si="8"/>
        <v>33.806146572104019</v>
      </c>
      <c r="Z52" s="70" t="s">
        <v>21</v>
      </c>
      <c r="AA52" s="17">
        <f t="shared" si="11"/>
        <v>7</v>
      </c>
    </row>
    <row r="53" spans="1:27" s="86" customFormat="1" ht="12" customHeight="1" x14ac:dyDescent="0.15">
      <c r="A53" s="37" t="s">
        <v>75</v>
      </c>
      <c r="B53" s="178">
        <v>84</v>
      </c>
      <c r="C53" s="179">
        <v>101</v>
      </c>
      <c r="D53" s="38">
        <f t="shared" si="0"/>
        <v>185</v>
      </c>
      <c r="E53" s="178">
        <v>8</v>
      </c>
      <c r="F53" s="179">
        <v>8</v>
      </c>
      <c r="G53" s="38">
        <f t="shared" si="1"/>
        <v>16</v>
      </c>
      <c r="H53" s="178">
        <v>14</v>
      </c>
      <c r="I53" s="179">
        <v>17</v>
      </c>
      <c r="J53" s="38">
        <f t="shared" si="2"/>
        <v>31</v>
      </c>
      <c r="K53" s="178">
        <v>1</v>
      </c>
      <c r="L53" s="179">
        <v>0</v>
      </c>
      <c r="M53" s="38">
        <f t="shared" si="3"/>
        <v>1</v>
      </c>
      <c r="N53" s="178">
        <v>44</v>
      </c>
      <c r="O53" s="179">
        <v>56</v>
      </c>
      <c r="P53" s="38">
        <f t="shared" si="4"/>
        <v>100</v>
      </c>
      <c r="Q53" s="93">
        <f t="shared" si="10"/>
        <v>67</v>
      </c>
      <c r="R53" s="94">
        <f t="shared" si="10"/>
        <v>81</v>
      </c>
      <c r="S53" s="39">
        <f t="shared" si="5"/>
        <v>148</v>
      </c>
      <c r="T53" s="95">
        <f t="shared" si="7"/>
        <v>79.761904761904773</v>
      </c>
      <c r="U53" s="96">
        <f t="shared" si="7"/>
        <v>80.198019801980209</v>
      </c>
      <c r="V53" s="97">
        <f t="shared" si="7"/>
        <v>80</v>
      </c>
      <c r="W53" s="95">
        <f t="shared" si="8"/>
        <v>32.835820895522389</v>
      </c>
      <c r="X53" s="96">
        <f t="shared" si="8"/>
        <v>30.864197530864196</v>
      </c>
      <c r="Y53" s="98">
        <f t="shared" si="8"/>
        <v>31.756756756756754</v>
      </c>
      <c r="Z53" s="71" t="s">
        <v>21</v>
      </c>
      <c r="AA53" s="40">
        <f t="shared" si="11"/>
        <v>8</v>
      </c>
    </row>
    <row r="54" spans="1:27" ht="12" customHeight="1" x14ac:dyDescent="0.15">
      <c r="A54" s="11" t="s">
        <v>76</v>
      </c>
      <c r="B54" s="176">
        <v>454</v>
      </c>
      <c r="C54" s="177">
        <v>502</v>
      </c>
      <c r="D54" s="1">
        <f t="shared" si="0"/>
        <v>956</v>
      </c>
      <c r="E54" s="176">
        <v>41</v>
      </c>
      <c r="F54" s="177">
        <v>26</v>
      </c>
      <c r="G54" s="1">
        <f t="shared" si="1"/>
        <v>67</v>
      </c>
      <c r="H54" s="176">
        <v>98</v>
      </c>
      <c r="I54" s="177">
        <v>148</v>
      </c>
      <c r="J54" s="1">
        <f t="shared" si="2"/>
        <v>246</v>
      </c>
      <c r="K54" s="176">
        <v>2</v>
      </c>
      <c r="L54" s="177">
        <v>2</v>
      </c>
      <c r="M54" s="1">
        <f t="shared" si="3"/>
        <v>4</v>
      </c>
      <c r="N54" s="176">
        <v>204</v>
      </c>
      <c r="O54" s="177">
        <v>204</v>
      </c>
      <c r="P54" s="1">
        <f t="shared" si="4"/>
        <v>408</v>
      </c>
      <c r="Q54" s="87">
        <f t="shared" si="10"/>
        <v>345</v>
      </c>
      <c r="R54" s="88">
        <f t="shared" si="10"/>
        <v>380</v>
      </c>
      <c r="S54" s="2">
        <f t="shared" si="5"/>
        <v>725</v>
      </c>
      <c r="T54" s="89">
        <f t="shared" si="7"/>
        <v>75.991189427312776</v>
      </c>
      <c r="U54" s="90">
        <f t="shared" si="7"/>
        <v>75.697211155378483</v>
      </c>
      <c r="V54" s="91">
        <f t="shared" si="7"/>
        <v>75.836820083682014</v>
      </c>
      <c r="W54" s="89">
        <f t="shared" si="8"/>
        <v>40.289855072463773</v>
      </c>
      <c r="X54" s="90">
        <f t="shared" si="8"/>
        <v>45.789473684210527</v>
      </c>
      <c r="Y54" s="92">
        <f t="shared" si="8"/>
        <v>43.172413793103445</v>
      </c>
      <c r="Z54" s="70" t="s">
        <v>21</v>
      </c>
      <c r="AA54" s="17">
        <f t="shared" si="11"/>
        <v>9</v>
      </c>
    </row>
    <row r="55" spans="1:27" s="86" customFormat="1" ht="12" customHeight="1" x14ac:dyDescent="0.15">
      <c r="A55" s="37" t="s">
        <v>77</v>
      </c>
      <c r="B55" s="178">
        <v>102</v>
      </c>
      <c r="C55" s="179">
        <v>96</v>
      </c>
      <c r="D55" s="38">
        <f t="shared" si="0"/>
        <v>198</v>
      </c>
      <c r="E55" s="178">
        <v>15</v>
      </c>
      <c r="F55" s="179">
        <v>14</v>
      </c>
      <c r="G55" s="38">
        <f t="shared" si="1"/>
        <v>29</v>
      </c>
      <c r="H55" s="178">
        <v>17</v>
      </c>
      <c r="I55" s="179">
        <v>25</v>
      </c>
      <c r="J55" s="38">
        <f t="shared" si="2"/>
        <v>42</v>
      </c>
      <c r="K55" s="178">
        <v>0</v>
      </c>
      <c r="L55" s="179">
        <v>0</v>
      </c>
      <c r="M55" s="38">
        <f t="shared" si="3"/>
        <v>0</v>
      </c>
      <c r="N55" s="178">
        <v>60</v>
      </c>
      <c r="O55" s="179">
        <v>39</v>
      </c>
      <c r="P55" s="38">
        <f t="shared" si="4"/>
        <v>99</v>
      </c>
      <c r="Q55" s="93">
        <f t="shared" si="10"/>
        <v>92</v>
      </c>
      <c r="R55" s="94">
        <f t="shared" si="10"/>
        <v>78</v>
      </c>
      <c r="S55" s="39">
        <f t="shared" si="5"/>
        <v>170</v>
      </c>
      <c r="T55" s="95">
        <f t="shared" si="7"/>
        <v>90.196078431372555</v>
      </c>
      <c r="U55" s="96">
        <f t="shared" si="7"/>
        <v>81.25</v>
      </c>
      <c r="V55" s="97">
        <f t="shared" si="7"/>
        <v>85.858585858585855</v>
      </c>
      <c r="W55" s="95">
        <f t="shared" si="8"/>
        <v>34.782608695652172</v>
      </c>
      <c r="X55" s="96">
        <f t="shared" si="8"/>
        <v>50</v>
      </c>
      <c r="Y55" s="98">
        <f t="shared" si="8"/>
        <v>41.764705882352942</v>
      </c>
      <c r="Z55" s="71" t="s">
        <v>21</v>
      </c>
      <c r="AA55" s="40">
        <f t="shared" si="11"/>
        <v>10</v>
      </c>
    </row>
    <row r="56" spans="1:27" ht="12" customHeight="1" x14ac:dyDescent="0.15">
      <c r="A56" s="11" t="s">
        <v>78</v>
      </c>
      <c r="B56" s="176">
        <v>214</v>
      </c>
      <c r="C56" s="177">
        <v>219</v>
      </c>
      <c r="D56" s="1">
        <f t="shared" si="0"/>
        <v>433</v>
      </c>
      <c r="E56" s="176">
        <v>24</v>
      </c>
      <c r="F56" s="177">
        <v>20</v>
      </c>
      <c r="G56" s="1">
        <f t="shared" si="1"/>
        <v>44</v>
      </c>
      <c r="H56" s="176">
        <v>26</v>
      </c>
      <c r="I56" s="177">
        <v>51</v>
      </c>
      <c r="J56" s="1">
        <f t="shared" si="2"/>
        <v>77</v>
      </c>
      <c r="K56" s="176">
        <v>2</v>
      </c>
      <c r="L56" s="177">
        <v>0</v>
      </c>
      <c r="M56" s="1">
        <f t="shared" si="3"/>
        <v>2</v>
      </c>
      <c r="N56" s="176">
        <v>110</v>
      </c>
      <c r="O56" s="177">
        <v>106</v>
      </c>
      <c r="P56" s="1">
        <f t="shared" si="4"/>
        <v>216</v>
      </c>
      <c r="Q56" s="87">
        <f t="shared" si="10"/>
        <v>162</v>
      </c>
      <c r="R56" s="88">
        <f t="shared" si="10"/>
        <v>177</v>
      </c>
      <c r="S56" s="2">
        <f t="shared" si="5"/>
        <v>339</v>
      </c>
      <c r="T56" s="89">
        <f t="shared" si="7"/>
        <v>75.700934579439249</v>
      </c>
      <c r="U56" s="90">
        <f t="shared" si="7"/>
        <v>80.821917808219183</v>
      </c>
      <c r="V56" s="91">
        <f t="shared" si="7"/>
        <v>78.290993071593533</v>
      </c>
      <c r="W56" s="89">
        <f t="shared" si="8"/>
        <v>30.864197530864196</v>
      </c>
      <c r="X56" s="90">
        <f t="shared" si="8"/>
        <v>40.112994350282491</v>
      </c>
      <c r="Y56" s="92">
        <f t="shared" si="8"/>
        <v>35.693215339233035</v>
      </c>
      <c r="Z56" s="70" t="s">
        <v>21</v>
      </c>
      <c r="AA56" s="17">
        <f t="shared" si="11"/>
        <v>11</v>
      </c>
    </row>
    <row r="57" spans="1:27" s="86" customFormat="1" ht="12" customHeight="1" x14ac:dyDescent="0.15">
      <c r="A57" s="37" t="s">
        <v>79</v>
      </c>
      <c r="B57" s="178">
        <v>340</v>
      </c>
      <c r="C57" s="179">
        <v>352</v>
      </c>
      <c r="D57" s="38">
        <f t="shared" si="0"/>
        <v>692</v>
      </c>
      <c r="E57" s="178">
        <v>28</v>
      </c>
      <c r="F57" s="179">
        <v>32</v>
      </c>
      <c r="G57" s="38">
        <f t="shared" si="1"/>
        <v>60</v>
      </c>
      <c r="H57" s="178">
        <v>69</v>
      </c>
      <c r="I57" s="179">
        <v>94</v>
      </c>
      <c r="J57" s="38">
        <f t="shared" si="2"/>
        <v>163</v>
      </c>
      <c r="K57" s="178">
        <v>1</v>
      </c>
      <c r="L57" s="179">
        <v>0</v>
      </c>
      <c r="M57" s="38">
        <f t="shared" si="3"/>
        <v>1</v>
      </c>
      <c r="N57" s="178">
        <v>157</v>
      </c>
      <c r="O57" s="179">
        <v>161</v>
      </c>
      <c r="P57" s="38">
        <f t="shared" si="4"/>
        <v>318</v>
      </c>
      <c r="Q57" s="93">
        <f t="shared" si="10"/>
        <v>255</v>
      </c>
      <c r="R57" s="94">
        <f t="shared" si="10"/>
        <v>287</v>
      </c>
      <c r="S57" s="39">
        <f t="shared" si="5"/>
        <v>542</v>
      </c>
      <c r="T57" s="95">
        <f t="shared" si="7"/>
        <v>75</v>
      </c>
      <c r="U57" s="96">
        <f t="shared" si="7"/>
        <v>81.534090909090907</v>
      </c>
      <c r="V57" s="97">
        <f t="shared" si="7"/>
        <v>78.323699421965316</v>
      </c>
      <c r="W57" s="95">
        <f t="shared" si="8"/>
        <v>38.03921568627451</v>
      </c>
      <c r="X57" s="96">
        <f t="shared" si="8"/>
        <v>43.902439024390247</v>
      </c>
      <c r="Y57" s="98">
        <f t="shared" si="8"/>
        <v>41.14391143911439</v>
      </c>
      <c r="Z57" s="71" t="s">
        <v>21</v>
      </c>
      <c r="AA57" s="40">
        <f t="shared" si="11"/>
        <v>12</v>
      </c>
    </row>
    <row r="58" spans="1:27" ht="12" customHeight="1" x14ac:dyDescent="0.15">
      <c r="A58" s="11" t="s">
        <v>80</v>
      </c>
      <c r="B58" s="176">
        <v>218</v>
      </c>
      <c r="C58" s="177">
        <v>220</v>
      </c>
      <c r="D58" s="1">
        <f t="shared" ref="D58:D60" si="12">SUM(B58:C58)</f>
        <v>438</v>
      </c>
      <c r="E58" s="176">
        <v>15</v>
      </c>
      <c r="F58" s="177">
        <v>12</v>
      </c>
      <c r="G58" s="1">
        <f t="shared" ref="G58:G60" si="13">SUM(E58:F58)</f>
        <v>27</v>
      </c>
      <c r="H58" s="176">
        <v>45</v>
      </c>
      <c r="I58" s="177">
        <v>51</v>
      </c>
      <c r="J58" s="1">
        <f t="shared" ref="J58:J60" si="14">SUM(H58:I58)</f>
        <v>96</v>
      </c>
      <c r="K58" s="176">
        <v>2</v>
      </c>
      <c r="L58" s="177">
        <v>0</v>
      </c>
      <c r="M58" s="1">
        <f t="shared" ref="M58:M60" si="15">SUM(K58:L58)</f>
        <v>2</v>
      </c>
      <c r="N58" s="176">
        <v>101</v>
      </c>
      <c r="O58" s="177">
        <v>73</v>
      </c>
      <c r="P58" s="1">
        <f t="shared" ref="P58:P60" si="16">SUM(N58:O58)</f>
        <v>174</v>
      </c>
      <c r="Q58" s="87">
        <f t="shared" si="10"/>
        <v>163</v>
      </c>
      <c r="R58" s="88">
        <f t="shared" si="10"/>
        <v>136</v>
      </c>
      <c r="S58" s="2">
        <f t="shared" ref="S58:S71" si="17">SUM(Q58:R58)</f>
        <v>299</v>
      </c>
      <c r="T58" s="89">
        <f t="shared" si="7"/>
        <v>74.77064220183486</v>
      </c>
      <c r="U58" s="90">
        <f t="shared" si="7"/>
        <v>61.818181818181813</v>
      </c>
      <c r="V58" s="91">
        <f t="shared" si="7"/>
        <v>68.264840182648399</v>
      </c>
      <c r="W58" s="89">
        <f t="shared" si="8"/>
        <v>36.809815950920246</v>
      </c>
      <c r="X58" s="90">
        <f t="shared" si="8"/>
        <v>46.32352941176471</v>
      </c>
      <c r="Y58" s="92">
        <f t="shared" si="8"/>
        <v>41.137123745819402</v>
      </c>
      <c r="Z58" s="70" t="s">
        <v>21</v>
      </c>
      <c r="AA58" s="17">
        <f t="shared" si="11"/>
        <v>13</v>
      </c>
    </row>
    <row r="59" spans="1:27" s="86" customFormat="1" ht="12" customHeight="1" x14ac:dyDescent="0.15">
      <c r="A59" s="37" t="s">
        <v>81</v>
      </c>
      <c r="B59" s="178">
        <v>99</v>
      </c>
      <c r="C59" s="179">
        <v>96</v>
      </c>
      <c r="D59" s="38">
        <f t="shared" si="12"/>
        <v>195</v>
      </c>
      <c r="E59" s="178">
        <v>7</v>
      </c>
      <c r="F59" s="179">
        <v>10</v>
      </c>
      <c r="G59" s="38">
        <f t="shared" si="13"/>
        <v>17</v>
      </c>
      <c r="H59" s="178">
        <v>16</v>
      </c>
      <c r="I59" s="179">
        <v>20</v>
      </c>
      <c r="J59" s="38">
        <f t="shared" si="14"/>
        <v>36</v>
      </c>
      <c r="K59" s="178">
        <v>0</v>
      </c>
      <c r="L59" s="179">
        <v>0</v>
      </c>
      <c r="M59" s="38">
        <f t="shared" si="15"/>
        <v>0</v>
      </c>
      <c r="N59" s="178">
        <v>44</v>
      </c>
      <c r="O59" s="179">
        <v>36</v>
      </c>
      <c r="P59" s="38">
        <f t="shared" si="16"/>
        <v>80</v>
      </c>
      <c r="Q59" s="93">
        <f t="shared" si="10"/>
        <v>67</v>
      </c>
      <c r="R59" s="94">
        <f t="shared" si="10"/>
        <v>66</v>
      </c>
      <c r="S59" s="39">
        <f t="shared" si="17"/>
        <v>133</v>
      </c>
      <c r="T59" s="95">
        <f t="shared" ref="T59:T72" si="18">Q59/B59*100</f>
        <v>67.676767676767682</v>
      </c>
      <c r="U59" s="96">
        <f t="shared" ref="U59:U72" si="19">R59/C59*100</f>
        <v>68.75</v>
      </c>
      <c r="V59" s="97">
        <f t="shared" ref="V59:V72" si="20">S59/D59*100</f>
        <v>68.205128205128204</v>
      </c>
      <c r="W59" s="95">
        <f t="shared" ref="W59:W72" si="21">(E59+H59)/Q59*100</f>
        <v>34.328358208955223</v>
      </c>
      <c r="X59" s="96">
        <f t="shared" ref="X59:X72" si="22">(F59+I59)/R59*100</f>
        <v>45.454545454545453</v>
      </c>
      <c r="Y59" s="98">
        <f>(G59+J59)/S59*100</f>
        <v>39.849624060150376</v>
      </c>
      <c r="Z59" s="71" t="s">
        <v>21</v>
      </c>
      <c r="AA59" s="40">
        <f t="shared" si="11"/>
        <v>14</v>
      </c>
    </row>
    <row r="60" spans="1:27" ht="12" customHeight="1" thickBot="1" x14ac:dyDescent="0.2">
      <c r="A60" s="30" t="s">
        <v>82</v>
      </c>
      <c r="B60" s="186">
        <v>61</v>
      </c>
      <c r="C60" s="187">
        <v>63</v>
      </c>
      <c r="D60" s="31">
        <f t="shared" si="12"/>
        <v>124</v>
      </c>
      <c r="E60" s="186">
        <v>3</v>
      </c>
      <c r="F60" s="187">
        <v>11</v>
      </c>
      <c r="G60" s="31">
        <f t="shared" si="13"/>
        <v>14</v>
      </c>
      <c r="H60" s="186">
        <v>6</v>
      </c>
      <c r="I60" s="187">
        <v>5</v>
      </c>
      <c r="J60" s="31">
        <f t="shared" si="14"/>
        <v>11</v>
      </c>
      <c r="K60" s="186">
        <v>0</v>
      </c>
      <c r="L60" s="187">
        <v>0</v>
      </c>
      <c r="M60" s="31">
        <f t="shared" si="15"/>
        <v>0</v>
      </c>
      <c r="N60" s="186">
        <v>30</v>
      </c>
      <c r="O60" s="187">
        <v>29</v>
      </c>
      <c r="P60" s="31">
        <f t="shared" si="16"/>
        <v>59</v>
      </c>
      <c r="Q60" s="123">
        <f t="shared" si="10"/>
        <v>39</v>
      </c>
      <c r="R60" s="124">
        <f t="shared" si="10"/>
        <v>45</v>
      </c>
      <c r="S60" s="32">
        <f t="shared" si="17"/>
        <v>84</v>
      </c>
      <c r="T60" s="125">
        <f t="shared" si="18"/>
        <v>63.934426229508205</v>
      </c>
      <c r="U60" s="126">
        <f t="shared" si="19"/>
        <v>71.428571428571431</v>
      </c>
      <c r="V60" s="127">
        <f t="shared" si="20"/>
        <v>67.741935483870961</v>
      </c>
      <c r="W60" s="125">
        <f t="shared" si="21"/>
        <v>23.076923076923077</v>
      </c>
      <c r="X60" s="126">
        <f t="shared" si="22"/>
        <v>35.555555555555557</v>
      </c>
      <c r="Y60" s="128">
        <f t="shared" ref="Y60:Y72" si="23">(G60+J60)/S60*100</f>
        <v>29.761904761904763</v>
      </c>
      <c r="Z60" s="72" t="s">
        <v>21</v>
      </c>
      <c r="AA60" s="18">
        <f t="shared" si="11"/>
        <v>15</v>
      </c>
    </row>
    <row r="61" spans="1:27" s="86" customFormat="1" ht="12" customHeight="1" x14ac:dyDescent="0.15">
      <c r="A61" s="49" t="s">
        <v>84</v>
      </c>
      <c r="B61" s="50">
        <f t="shared" ref="B61:R61" si="24">SUMIF($A$5:$A$60,"黒沢尻*",B$5:B$60)</f>
        <v>14363</v>
      </c>
      <c r="C61" s="51">
        <f t="shared" si="24"/>
        <v>14835</v>
      </c>
      <c r="D61" s="52">
        <f t="shared" si="24"/>
        <v>29198</v>
      </c>
      <c r="E61" s="50">
        <f t="shared" si="24"/>
        <v>1925</v>
      </c>
      <c r="F61" s="51">
        <f t="shared" si="24"/>
        <v>2102</v>
      </c>
      <c r="G61" s="52">
        <f t="shared" si="24"/>
        <v>4027</v>
      </c>
      <c r="H61" s="50">
        <f t="shared" si="24"/>
        <v>677</v>
      </c>
      <c r="I61" s="51">
        <f t="shared" si="24"/>
        <v>1076</v>
      </c>
      <c r="J61" s="52">
        <f t="shared" si="24"/>
        <v>1753</v>
      </c>
      <c r="K61" s="50">
        <f t="shared" si="24"/>
        <v>29</v>
      </c>
      <c r="L61" s="51">
        <f t="shared" si="24"/>
        <v>40</v>
      </c>
      <c r="M61" s="52">
        <f t="shared" si="24"/>
        <v>69</v>
      </c>
      <c r="N61" s="50">
        <f t="shared" si="24"/>
        <v>4235</v>
      </c>
      <c r="O61" s="51">
        <f t="shared" si="24"/>
        <v>4245</v>
      </c>
      <c r="P61" s="52">
        <f t="shared" si="24"/>
        <v>8480</v>
      </c>
      <c r="Q61" s="50">
        <f t="shared" si="24"/>
        <v>6866</v>
      </c>
      <c r="R61" s="51">
        <f t="shared" si="24"/>
        <v>7463</v>
      </c>
      <c r="S61" s="53">
        <f t="shared" si="17"/>
        <v>14329</v>
      </c>
      <c r="T61" s="129">
        <f t="shared" si="18"/>
        <v>47.803383694214304</v>
      </c>
      <c r="U61" s="130">
        <f t="shared" si="19"/>
        <v>50.306707111560499</v>
      </c>
      <c r="V61" s="131">
        <f t="shared" si="20"/>
        <v>49.075279128707443</v>
      </c>
      <c r="W61" s="129">
        <f t="shared" si="21"/>
        <v>37.896883192542965</v>
      </c>
      <c r="X61" s="130">
        <f t="shared" si="22"/>
        <v>42.58341149671714</v>
      </c>
      <c r="Y61" s="132">
        <f t="shared" si="23"/>
        <v>40.337776537092608</v>
      </c>
      <c r="Z61" s="199" t="s">
        <v>5</v>
      </c>
      <c r="AA61" s="200"/>
    </row>
    <row r="62" spans="1:27" ht="12" customHeight="1" x14ac:dyDescent="0.15">
      <c r="A62" s="27" t="s">
        <v>85</v>
      </c>
      <c r="B62" s="5">
        <f t="shared" ref="B62:R62" si="25">SUMIF($A$5:$A$60,"飯豊*",B$5:B$60)</f>
        <v>4440</v>
      </c>
      <c r="C62" s="6">
        <f t="shared" si="25"/>
        <v>4580</v>
      </c>
      <c r="D62" s="6">
        <f t="shared" si="25"/>
        <v>9020</v>
      </c>
      <c r="E62" s="5">
        <f t="shared" si="25"/>
        <v>380</v>
      </c>
      <c r="F62" s="6">
        <f t="shared" si="25"/>
        <v>394</v>
      </c>
      <c r="G62" s="6">
        <f t="shared" si="25"/>
        <v>774</v>
      </c>
      <c r="H62" s="5">
        <f t="shared" si="25"/>
        <v>296</v>
      </c>
      <c r="I62" s="6">
        <f t="shared" si="25"/>
        <v>475</v>
      </c>
      <c r="J62" s="6">
        <f t="shared" si="25"/>
        <v>771</v>
      </c>
      <c r="K62" s="5">
        <f t="shared" si="25"/>
        <v>8</v>
      </c>
      <c r="L62" s="6">
        <f t="shared" si="25"/>
        <v>13</v>
      </c>
      <c r="M62" s="6">
        <f t="shared" si="25"/>
        <v>21</v>
      </c>
      <c r="N62" s="5">
        <f t="shared" si="25"/>
        <v>1386</v>
      </c>
      <c r="O62" s="6">
        <f t="shared" si="25"/>
        <v>1309</v>
      </c>
      <c r="P62" s="6">
        <f t="shared" si="25"/>
        <v>2695</v>
      </c>
      <c r="Q62" s="5">
        <f t="shared" si="25"/>
        <v>2070</v>
      </c>
      <c r="R62" s="6">
        <f t="shared" si="25"/>
        <v>2191</v>
      </c>
      <c r="S62" s="7">
        <f t="shared" si="17"/>
        <v>4261</v>
      </c>
      <c r="T62" s="133">
        <f t="shared" si="18"/>
        <v>46.621621621621621</v>
      </c>
      <c r="U62" s="134">
        <f t="shared" si="19"/>
        <v>47.838427947598255</v>
      </c>
      <c r="V62" s="135">
        <f t="shared" si="20"/>
        <v>47.239467849223949</v>
      </c>
      <c r="W62" s="133">
        <f t="shared" si="21"/>
        <v>32.657004830917877</v>
      </c>
      <c r="X62" s="134">
        <f t="shared" si="22"/>
        <v>39.662254678229118</v>
      </c>
      <c r="Y62" s="136">
        <f t="shared" si="23"/>
        <v>36.259094109364</v>
      </c>
      <c r="Z62" s="197" t="s">
        <v>5</v>
      </c>
      <c r="AA62" s="198"/>
    </row>
    <row r="63" spans="1:27" s="86" customFormat="1" ht="12" customHeight="1" x14ac:dyDescent="0.15">
      <c r="A63" s="54" t="s">
        <v>86</v>
      </c>
      <c r="B63" s="55">
        <f t="shared" ref="B63:R63" si="26">SUMIF($A$5:$A$60,"二子*",B$5:B$60)</f>
        <v>1449</v>
      </c>
      <c r="C63" s="56">
        <f t="shared" si="26"/>
        <v>1505</v>
      </c>
      <c r="D63" s="56">
        <f t="shared" si="26"/>
        <v>2954</v>
      </c>
      <c r="E63" s="55">
        <f t="shared" si="26"/>
        <v>172</v>
      </c>
      <c r="F63" s="56">
        <f t="shared" si="26"/>
        <v>199</v>
      </c>
      <c r="G63" s="56">
        <f t="shared" si="26"/>
        <v>371</v>
      </c>
      <c r="H63" s="55">
        <f t="shared" si="26"/>
        <v>71</v>
      </c>
      <c r="I63" s="56">
        <f t="shared" si="26"/>
        <v>123</v>
      </c>
      <c r="J63" s="56">
        <f t="shared" si="26"/>
        <v>194</v>
      </c>
      <c r="K63" s="55">
        <f t="shared" si="26"/>
        <v>4</v>
      </c>
      <c r="L63" s="56">
        <f t="shared" si="26"/>
        <v>3</v>
      </c>
      <c r="M63" s="56">
        <f t="shared" si="26"/>
        <v>7</v>
      </c>
      <c r="N63" s="55">
        <f t="shared" si="26"/>
        <v>559</v>
      </c>
      <c r="O63" s="56">
        <f t="shared" si="26"/>
        <v>529</v>
      </c>
      <c r="P63" s="56">
        <f t="shared" si="26"/>
        <v>1088</v>
      </c>
      <c r="Q63" s="55">
        <f t="shared" si="26"/>
        <v>806</v>
      </c>
      <c r="R63" s="56">
        <f t="shared" si="26"/>
        <v>854</v>
      </c>
      <c r="S63" s="57">
        <f t="shared" si="17"/>
        <v>1660</v>
      </c>
      <c r="T63" s="137">
        <f t="shared" si="18"/>
        <v>55.624568668046926</v>
      </c>
      <c r="U63" s="138">
        <f t="shared" si="19"/>
        <v>56.744186046511622</v>
      </c>
      <c r="V63" s="139">
        <f t="shared" si="20"/>
        <v>56.194989844278943</v>
      </c>
      <c r="W63" s="137">
        <f t="shared" si="21"/>
        <v>30.148883374689827</v>
      </c>
      <c r="X63" s="138">
        <f t="shared" si="22"/>
        <v>37.704918032786885</v>
      </c>
      <c r="Y63" s="140">
        <f t="shared" si="23"/>
        <v>34.036144578313255</v>
      </c>
      <c r="Z63" s="199" t="s">
        <v>5</v>
      </c>
      <c r="AA63" s="200"/>
    </row>
    <row r="64" spans="1:27" ht="12" customHeight="1" x14ac:dyDescent="0.15">
      <c r="A64" s="27" t="s">
        <v>87</v>
      </c>
      <c r="B64" s="5">
        <f t="shared" ref="B64:R64" si="27">SUMIF($A$5:$A$60,"更木*",B$5:B$60)</f>
        <v>455</v>
      </c>
      <c r="C64" s="6">
        <f t="shared" si="27"/>
        <v>518</v>
      </c>
      <c r="D64" s="6">
        <f t="shared" si="27"/>
        <v>973</v>
      </c>
      <c r="E64" s="5">
        <f t="shared" si="27"/>
        <v>44</v>
      </c>
      <c r="F64" s="6">
        <f t="shared" si="27"/>
        <v>56</v>
      </c>
      <c r="G64" s="6">
        <f t="shared" si="27"/>
        <v>100</v>
      </c>
      <c r="H64" s="5">
        <f t="shared" si="27"/>
        <v>9</v>
      </c>
      <c r="I64" s="6">
        <f t="shared" si="27"/>
        <v>16</v>
      </c>
      <c r="J64" s="6">
        <f t="shared" si="27"/>
        <v>25</v>
      </c>
      <c r="K64" s="5">
        <f t="shared" si="27"/>
        <v>3</v>
      </c>
      <c r="L64" s="6">
        <f t="shared" si="27"/>
        <v>8</v>
      </c>
      <c r="M64" s="6">
        <f t="shared" si="27"/>
        <v>11</v>
      </c>
      <c r="N64" s="5">
        <f t="shared" si="27"/>
        <v>233</v>
      </c>
      <c r="O64" s="6">
        <f t="shared" si="27"/>
        <v>234</v>
      </c>
      <c r="P64" s="6">
        <f t="shared" si="27"/>
        <v>467</v>
      </c>
      <c r="Q64" s="5">
        <f t="shared" si="27"/>
        <v>289</v>
      </c>
      <c r="R64" s="6">
        <f t="shared" si="27"/>
        <v>314</v>
      </c>
      <c r="S64" s="7">
        <f t="shared" si="17"/>
        <v>603</v>
      </c>
      <c r="T64" s="133">
        <f t="shared" si="18"/>
        <v>63.516483516483511</v>
      </c>
      <c r="U64" s="134">
        <f t="shared" si="19"/>
        <v>60.617760617760617</v>
      </c>
      <c r="V64" s="135">
        <f t="shared" si="20"/>
        <v>61.973278520041106</v>
      </c>
      <c r="W64" s="133">
        <f t="shared" si="21"/>
        <v>18.339100346020761</v>
      </c>
      <c r="X64" s="134">
        <f t="shared" si="22"/>
        <v>22.929936305732486</v>
      </c>
      <c r="Y64" s="136">
        <f t="shared" si="23"/>
        <v>20.729684908789388</v>
      </c>
      <c r="Z64" s="197" t="s">
        <v>5</v>
      </c>
      <c r="AA64" s="198"/>
    </row>
    <row r="65" spans="1:27" s="86" customFormat="1" ht="12" customHeight="1" x14ac:dyDescent="0.15">
      <c r="A65" s="54" t="s">
        <v>88</v>
      </c>
      <c r="B65" s="55">
        <f t="shared" ref="B65:R65" si="28">SUMIF($A$5:$A$60,"黒岩*",B$5:B$60)</f>
        <v>399</v>
      </c>
      <c r="C65" s="56">
        <f t="shared" si="28"/>
        <v>430</v>
      </c>
      <c r="D65" s="56">
        <f t="shared" si="28"/>
        <v>829</v>
      </c>
      <c r="E65" s="55">
        <f t="shared" si="28"/>
        <v>72</v>
      </c>
      <c r="F65" s="56">
        <f t="shared" si="28"/>
        <v>81</v>
      </c>
      <c r="G65" s="56">
        <f t="shared" si="28"/>
        <v>153</v>
      </c>
      <c r="H65" s="55">
        <f t="shared" si="28"/>
        <v>22</v>
      </c>
      <c r="I65" s="56">
        <f t="shared" si="28"/>
        <v>34</v>
      </c>
      <c r="J65" s="56">
        <f t="shared" si="28"/>
        <v>56</v>
      </c>
      <c r="K65" s="55">
        <f t="shared" si="28"/>
        <v>1</v>
      </c>
      <c r="L65" s="56">
        <f t="shared" si="28"/>
        <v>3</v>
      </c>
      <c r="M65" s="56">
        <f t="shared" si="28"/>
        <v>4</v>
      </c>
      <c r="N65" s="55">
        <f t="shared" si="28"/>
        <v>152</v>
      </c>
      <c r="O65" s="56">
        <f t="shared" si="28"/>
        <v>129</v>
      </c>
      <c r="P65" s="56">
        <f t="shared" si="28"/>
        <v>281</v>
      </c>
      <c r="Q65" s="55">
        <f t="shared" si="28"/>
        <v>247</v>
      </c>
      <c r="R65" s="56">
        <f t="shared" si="28"/>
        <v>247</v>
      </c>
      <c r="S65" s="57">
        <f t="shared" si="17"/>
        <v>494</v>
      </c>
      <c r="T65" s="137">
        <f t="shared" si="18"/>
        <v>61.904761904761905</v>
      </c>
      <c r="U65" s="138">
        <f t="shared" si="19"/>
        <v>57.441860465116278</v>
      </c>
      <c r="V65" s="139">
        <f t="shared" si="20"/>
        <v>59.589867310012067</v>
      </c>
      <c r="W65" s="137">
        <f t="shared" si="21"/>
        <v>38.056680161943319</v>
      </c>
      <c r="X65" s="138">
        <f t="shared" si="22"/>
        <v>46.558704453441294</v>
      </c>
      <c r="Y65" s="140">
        <f t="shared" si="23"/>
        <v>42.307692307692307</v>
      </c>
      <c r="Z65" s="199" t="s">
        <v>5</v>
      </c>
      <c r="AA65" s="200"/>
    </row>
    <row r="66" spans="1:27" ht="12" customHeight="1" x14ac:dyDescent="0.15">
      <c r="A66" s="27" t="s">
        <v>89</v>
      </c>
      <c r="B66" s="5">
        <f t="shared" ref="B66:R66" si="29">SUMIF($A$5:$A$60,"口内*",B$5:B$60)</f>
        <v>662</v>
      </c>
      <c r="C66" s="6">
        <f t="shared" si="29"/>
        <v>667</v>
      </c>
      <c r="D66" s="6">
        <f t="shared" si="29"/>
        <v>1329</v>
      </c>
      <c r="E66" s="5">
        <f t="shared" si="29"/>
        <v>104</v>
      </c>
      <c r="F66" s="6">
        <f t="shared" si="29"/>
        <v>105</v>
      </c>
      <c r="G66" s="6">
        <f t="shared" si="29"/>
        <v>209</v>
      </c>
      <c r="H66" s="5">
        <f t="shared" si="29"/>
        <v>22</v>
      </c>
      <c r="I66" s="6">
        <f t="shared" si="29"/>
        <v>38</v>
      </c>
      <c r="J66" s="6">
        <f t="shared" si="29"/>
        <v>60</v>
      </c>
      <c r="K66" s="5">
        <f t="shared" si="29"/>
        <v>3</v>
      </c>
      <c r="L66" s="6">
        <f t="shared" si="29"/>
        <v>3</v>
      </c>
      <c r="M66" s="6">
        <f t="shared" si="29"/>
        <v>6</v>
      </c>
      <c r="N66" s="5">
        <f t="shared" si="29"/>
        <v>284</v>
      </c>
      <c r="O66" s="6">
        <f t="shared" si="29"/>
        <v>257</v>
      </c>
      <c r="P66" s="6">
        <f t="shared" si="29"/>
        <v>541</v>
      </c>
      <c r="Q66" s="5">
        <f t="shared" si="29"/>
        <v>413</v>
      </c>
      <c r="R66" s="6">
        <f t="shared" si="29"/>
        <v>403</v>
      </c>
      <c r="S66" s="7">
        <f t="shared" si="17"/>
        <v>816</v>
      </c>
      <c r="T66" s="133">
        <f t="shared" si="18"/>
        <v>62.38670694864048</v>
      </c>
      <c r="U66" s="134">
        <f t="shared" si="19"/>
        <v>60.419790104947523</v>
      </c>
      <c r="V66" s="135">
        <f t="shared" si="20"/>
        <v>61.399548532731373</v>
      </c>
      <c r="W66" s="133">
        <f t="shared" si="21"/>
        <v>30.508474576271187</v>
      </c>
      <c r="X66" s="134">
        <f t="shared" si="22"/>
        <v>35.483870967741936</v>
      </c>
      <c r="Y66" s="136">
        <f t="shared" si="23"/>
        <v>32.965686274509807</v>
      </c>
      <c r="Z66" s="197" t="s">
        <v>5</v>
      </c>
      <c r="AA66" s="198"/>
    </row>
    <row r="67" spans="1:27" s="86" customFormat="1" ht="12" customHeight="1" x14ac:dyDescent="0.15">
      <c r="A67" s="54" t="s">
        <v>90</v>
      </c>
      <c r="B67" s="55">
        <f t="shared" ref="B67:R67" si="30">SUMIF($A$5:$A$60,"稲瀬*",B$5:B$60)</f>
        <v>346</v>
      </c>
      <c r="C67" s="56">
        <f t="shared" si="30"/>
        <v>361</v>
      </c>
      <c r="D67" s="56">
        <f t="shared" si="30"/>
        <v>707</v>
      </c>
      <c r="E67" s="55">
        <f t="shared" si="30"/>
        <v>71</v>
      </c>
      <c r="F67" s="56">
        <f t="shared" si="30"/>
        <v>75</v>
      </c>
      <c r="G67" s="56">
        <f t="shared" si="30"/>
        <v>146</v>
      </c>
      <c r="H67" s="55">
        <f t="shared" si="30"/>
        <v>18</v>
      </c>
      <c r="I67" s="56">
        <f t="shared" si="30"/>
        <v>36</v>
      </c>
      <c r="J67" s="56">
        <f t="shared" si="30"/>
        <v>54</v>
      </c>
      <c r="K67" s="55">
        <f t="shared" si="30"/>
        <v>1</v>
      </c>
      <c r="L67" s="56">
        <f t="shared" si="30"/>
        <v>1</v>
      </c>
      <c r="M67" s="56">
        <f t="shared" si="30"/>
        <v>2</v>
      </c>
      <c r="N67" s="55">
        <f t="shared" si="30"/>
        <v>136</v>
      </c>
      <c r="O67" s="56">
        <f t="shared" si="30"/>
        <v>122</v>
      </c>
      <c r="P67" s="56">
        <f t="shared" si="30"/>
        <v>258</v>
      </c>
      <c r="Q67" s="55">
        <f t="shared" si="30"/>
        <v>226</v>
      </c>
      <c r="R67" s="56">
        <f t="shared" si="30"/>
        <v>234</v>
      </c>
      <c r="S67" s="57">
        <f t="shared" si="17"/>
        <v>460</v>
      </c>
      <c r="T67" s="137">
        <f t="shared" si="18"/>
        <v>65.317919075144502</v>
      </c>
      <c r="U67" s="138">
        <f t="shared" si="19"/>
        <v>64.819944598337955</v>
      </c>
      <c r="V67" s="139">
        <f t="shared" si="20"/>
        <v>65.063649222065067</v>
      </c>
      <c r="W67" s="137">
        <f t="shared" si="21"/>
        <v>39.380530973451329</v>
      </c>
      <c r="X67" s="138">
        <f t="shared" si="22"/>
        <v>47.435897435897431</v>
      </c>
      <c r="Y67" s="140">
        <f t="shared" si="23"/>
        <v>43.478260869565219</v>
      </c>
      <c r="Z67" s="199" t="s">
        <v>5</v>
      </c>
      <c r="AA67" s="200"/>
    </row>
    <row r="68" spans="1:27" ht="12" customHeight="1" x14ac:dyDescent="0.15">
      <c r="A68" s="27" t="s">
        <v>91</v>
      </c>
      <c r="B68" s="5">
        <f t="shared" ref="B68:R68" si="31">SUMIF($A$5:$A$60,"相去*",B$5:B$60)</f>
        <v>3198</v>
      </c>
      <c r="C68" s="6">
        <f t="shared" si="31"/>
        <v>3338</v>
      </c>
      <c r="D68" s="6">
        <f t="shared" si="31"/>
        <v>6536</v>
      </c>
      <c r="E68" s="5">
        <f t="shared" si="31"/>
        <v>382</v>
      </c>
      <c r="F68" s="6">
        <f t="shared" si="31"/>
        <v>408</v>
      </c>
      <c r="G68" s="6">
        <f t="shared" si="31"/>
        <v>790</v>
      </c>
      <c r="H68" s="5">
        <f t="shared" si="31"/>
        <v>187</v>
      </c>
      <c r="I68" s="6">
        <f t="shared" si="31"/>
        <v>286</v>
      </c>
      <c r="J68" s="6">
        <f t="shared" si="31"/>
        <v>473</v>
      </c>
      <c r="K68" s="5">
        <f t="shared" si="31"/>
        <v>16</v>
      </c>
      <c r="L68" s="6">
        <f t="shared" si="31"/>
        <v>12</v>
      </c>
      <c r="M68" s="6">
        <f t="shared" si="31"/>
        <v>28</v>
      </c>
      <c r="N68" s="5">
        <f t="shared" si="31"/>
        <v>948</v>
      </c>
      <c r="O68" s="6">
        <f t="shared" si="31"/>
        <v>920</v>
      </c>
      <c r="P68" s="6">
        <f t="shared" si="31"/>
        <v>1868</v>
      </c>
      <c r="Q68" s="5">
        <f t="shared" si="31"/>
        <v>1533</v>
      </c>
      <c r="R68" s="6">
        <f t="shared" si="31"/>
        <v>1626</v>
      </c>
      <c r="S68" s="7">
        <f t="shared" si="17"/>
        <v>3159</v>
      </c>
      <c r="T68" s="133">
        <f t="shared" si="18"/>
        <v>47.936210131332082</v>
      </c>
      <c r="U68" s="134">
        <f t="shared" si="19"/>
        <v>48.711803475134815</v>
      </c>
      <c r="V68" s="135">
        <f t="shared" si="20"/>
        <v>48.332313341493268</v>
      </c>
      <c r="W68" s="133">
        <f t="shared" si="21"/>
        <v>37.116764514024787</v>
      </c>
      <c r="X68" s="134">
        <f t="shared" si="22"/>
        <v>42.681426814268143</v>
      </c>
      <c r="Y68" s="136">
        <f t="shared" si="23"/>
        <v>39.981006647673311</v>
      </c>
      <c r="Z68" s="197" t="s">
        <v>5</v>
      </c>
      <c r="AA68" s="198"/>
    </row>
    <row r="69" spans="1:27" s="86" customFormat="1" ht="12" customHeight="1" x14ac:dyDescent="0.15">
      <c r="A69" s="54" t="s">
        <v>92</v>
      </c>
      <c r="B69" s="55">
        <f t="shared" ref="B69:R69" si="32">SUMIF($A$5:$A$60,"鬼柳*",B$5:B$60)</f>
        <v>2265</v>
      </c>
      <c r="C69" s="56">
        <f t="shared" si="32"/>
        <v>2320</v>
      </c>
      <c r="D69" s="56">
        <f t="shared" si="32"/>
        <v>4585</v>
      </c>
      <c r="E69" s="55">
        <f t="shared" si="32"/>
        <v>233</v>
      </c>
      <c r="F69" s="56">
        <f t="shared" si="32"/>
        <v>260</v>
      </c>
      <c r="G69" s="56">
        <f t="shared" si="32"/>
        <v>493</v>
      </c>
      <c r="H69" s="55">
        <f t="shared" si="32"/>
        <v>152</v>
      </c>
      <c r="I69" s="56">
        <f t="shared" si="32"/>
        <v>267</v>
      </c>
      <c r="J69" s="56">
        <f t="shared" si="32"/>
        <v>419</v>
      </c>
      <c r="K69" s="55">
        <f t="shared" si="32"/>
        <v>13</v>
      </c>
      <c r="L69" s="56">
        <f t="shared" si="32"/>
        <v>26</v>
      </c>
      <c r="M69" s="56">
        <f t="shared" si="32"/>
        <v>39</v>
      </c>
      <c r="N69" s="55">
        <f t="shared" si="32"/>
        <v>762</v>
      </c>
      <c r="O69" s="56">
        <f t="shared" si="32"/>
        <v>705</v>
      </c>
      <c r="P69" s="56">
        <f t="shared" si="32"/>
        <v>1467</v>
      </c>
      <c r="Q69" s="55">
        <f t="shared" si="32"/>
        <v>1160</v>
      </c>
      <c r="R69" s="56">
        <f t="shared" si="32"/>
        <v>1258</v>
      </c>
      <c r="S69" s="57">
        <f t="shared" si="17"/>
        <v>2418</v>
      </c>
      <c r="T69" s="137">
        <f t="shared" si="18"/>
        <v>51.214128035320087</v>
      </c>
      <c r="U69" s="138">
        <f t="shared" si="19"/>
        <v>54.224137931034477</v>
      </c>
      <c r="V69" s="139">
        <f t="shared" si="20"/>
        <v>52.737186477644492</v>
      </c>
      <c r="W69" s="137">
        <f t="shared" si="21"/>
        <v>33.189655172413794</v>
      </c>
      <c r="X69" s="138">
        <f t="shared" si="22"/>
        <v>41.891891891891895</v>
      </c>
      <c r="Y69" s="140">
        <f t="shared" si="23"/>
        <v>37.717121588089327</v>
      </c>
      <c r="Z69" s="199" t="s">
        <v>5</v>
      </c>
      <c r="AA69" s="200"/>
    </row>
    <row r="70" spans="1:27" ht="12" customHeight="1" x14ac:dyDescent="0.15">
      <c r="A70" s="27" t="s">
        <v>93</v>
      </c>
      <c r="B70" s="5">
        <f t="shared" ref="B70:R70" si="33">SUMIF($A$5:$A$60,"江釣子*",B$5:B$60)</f>
        <v>4765</v>
      </c>
      <c r="C70" s="6">
        <f t="shared" si="33"/>
        <v>5026</v>
      </c>
      <c r="D70" s="6">
        <f t="shared" si="33"/>
        <v>9791</v>
      </c>
      <c r="E70" s="5">
        <f t="shared" si="33"/>
        <v>262</v>
      </c>
      <c r="F70" s="6">
        <f t="shared" si="33"/>
        <v>268</v>
      </c>
      <c r="G70" s="6">
        <f t="shared" si="33"/>
        <v>530</v>
      </c>
      <c r="H70" s="5">
        <f t="shared" si="33"/>
        <v>612</v>
      </c>
      <c r="I70" s="6">
        <f t="shared" si="33"/>
        <v>943</v>
      </c>
      <c r="J70" s="6">
        <f t="shared" si="33"/>
        <v>1555</v>
      </c>
      <c r="K70" s="5">
        <f t="shared" si="33"/>
        <v>21</v>
      </c>
      <c r="L70" s="6">
        <f t="shared" si="33"/>
        <v>15</v>
      </c>
      <c r="M70" s="6">
        <f t="shared" si="33"/>
        <v>36</v>
      </c>
      <c r="N70" s="5">
        <f t="shared" si="33"/>
        <v>1590</v>
      </c>
      <c r="O70" s="6">
        <f t="shared" si="33"/>
        <v>1540</v>
      </c>
      <c r="P70" s="6">
        <f t="shared" si="33"/>
        <v>3130</v>
      </c>
      <c r="Q70" s="5">
        <f t="shared" si="33"/>
        <v>2485</v>
      </c>
      <c r="R70" s="6">
        <f t="shared" si="33"/>
        <v>2766</v>
      </c>
      <c r="S70" s="7">
        <f t="shared" si="17"/>
        <v>5251</v>
      </c>
      <c r="T70" s="133">
        <f t="shared" si="18"/>
        <v>52.151101783840502</v>
      </c>
      <c r="U70" s="134">
        <f t="shared" si="19"/>
        <v>55.033824114604059</v>
      </c>
      <c r="V70" s="135">
        <f t="shared" si="20"/>
        <v>53.630885507098355</v>
      </c>
      <c r="W70" s="133">
        <f t="shared" si="21"/>
        <v>35.17102615694165</v>
      </c>
      <c r="X70" s="134">
        <f t="shared" si="22"/>
        <v>43.781634128705711</v>
      </c>
      <c r="Y70" s="136">
        <f t="shared" si="23"/>
        <v>39.706722529042089</v>
      </c>
      <c r="Z70" s="197" t="s">
        <v>5</v>
      </c>
      <c r="AA70" s="198"/>
    </row>
    <row r="71" spans="1:27" s="147" customFormat="1" ht="12" customHeight="1" thickBot="1" x14ac:dyDescent="0.2">
      <c r="A71" s="58" t="s">
        <v>94</v>
      </c>
      <c r="B71" s="59">
        <f t="shared" ref="B71:R71" si="34">SUMIF($A$5:$A$60,"和賀*",B$5:B$60)</f>
        <v>5116</v>
      </c>
      <c r="C71" s="60">
        <f t="shared" si="34"/>
        <v>5443</v>
      </c>
      <c r="D71" s="60">
        <f t="shared" si="34"/>
        <v>10559</v>
      </c>
      <c r="E71" s="59">
        <f t="shared" si="34"/>
        <v>412</v>
      </c>
      <c r="F71" s="60">
        <f t="shared" si="34"/>
        <v>365</v>
      </c>
      <c r="G71" s="60">
        <f t="shared" si="34"/>
        <v>777</v>
      </c>
      <c r="H71" s="59">
        <f t="shared" si="34"/>
        <v>798</v>
      </c>
      <c r="I71" s="60">
        <f t="shared" si="34"/>
        <v>1175</v>
      </c>
      <c r="J71" s="60">
        <f t="shared" si="34"/>
        <v>1973</v>
      </c>
      <c r="K71" s="59">
        <f t="shared" si="34"/>
        <v>14</v>
      </c>
      <c r="L71" s="60">
        <f t="shared" si="34"/>
        <v>7</v>
      </c>
      <c r="M71" s="60">
        <f t="shared" si="34"/>
        <v>21</v>
      </c>
      <c r="N71" s="59">
        <f t="shared" si="34"/>
        <v>2173</v>
      </c>
      <c r="O71" s="60">
        <f t="shared" si="34"/>
        <v>2068</v>
      </c>
      <c r="P71" s="60">
        <f t="shared" si="34"/>
        <v>4241</v>
      </c>
      <c r="Q71" s="59">
        <f t="shared" si="34"/>
        <v>3397</v>
      </c>
      <c r="R71" s="60">
        <f t="shared" si="34"/>
        <v>3615</v>
      </c>
      <c r="S71" s="61">
        <f t="shared" si="17"/>
        <v>7012</v>
      </c>
      <c r="T71" s="141">
        <f t="shared" si="18"/>
        <v>66.399530883502734</v>
      </c>
      <c r="U71" s="142">
        <f t="shared" si="19"/>
        <v>66.415579643578909</v>
      </c>
      <c r="V71" s="143">
        <f t="shared" si="20"/>
        <v>66.407803769296336</v>
      </c>
      <c r="W71" s="144">
        <f t="shared" si="21"/>
        <v>35.619664409773328</v>
      </c>
      <c r="X71" s="145">
        <f t="shared" si="22"/>
        <v>42.600276625172889</v>
      </c>
      <c r="Y71" s="146">
        <f t="shared" si="23"/>
        <v>39.218482601254991</v>
      </c>
      <c r="Z71" s="193" t="s">
        <v>5</v>
      </c>
      <c r="AA71" s="194"/>
    </row>
    <row r="72" spans="1:27" s="25" customFormat="1" ht="12" customHeight="1" thickBot="1" x14ac:dyDescent="0.2">
      <c r="A72" s="190" t="s">
        <v>6</v>
      </c>
      <c r="B72" s="163">
        <f>SUM(B61:B71)</f>
        <v>37458</v>
      </c>
      <c r="C72" s="23">
        <f t="shared" ref="C72:R72" si="35">SUM(C61:C71)</f>
        <v>39023</v>
      </c>
      <c r="D72" s="15">
        <f t="shared" si="35"/>
        <v>76481</v>
      </c>
      <c r="E72" s="14">
        <f t="shared" si="35"/>
        <v>4057</v>
      </c>
      <c r="F72" s="15">
        <f t="shared" si="35"/>
        <v>4313</v>
      </c>
      <c r="G72" s="15">
        <f t="shared" si="35"/>
        <v>8370</v>
      </c>
      <c r="H72" s="14">
        <f t="shared" si="35"/>
        <v>2864</v>
      </c>
      <c r="I72" s="15">
        <f t="shared" si="35"/>
        <v>4469</v>
      </c>
      <c r="J72" s="15">
        <f t="shared" si="35"/>
        <v>7333</v>
      </c>
      <c r="K72" s="14">
        <f t="shared" si="35"/>
        <v>113</v>
      </c>
      <c r="L72" s="15">
        <f t="shared" si="35"/>
        <v>131</v>
      </c>
      <c r="M72" s="15">
        <f t="shared" si="35"/>
        <v>244</v>
      </c>
      <c r="N72" s="14">
        <f t="shared" si="35"/>
        <v>12458</v>
      </c>
      <c r="O72" s="15">
        <f t="shared" si="35"/>
        <v>12058</v>
      </c>
      <c r="P72" s="15">
        <f t="shared" si="35"/>
        <v>24516</v>
      </c>
      <c r="Q72" s="14">
        <f t="shared" si="35"/>
        <v>19492</v>
      </c>
      <c r="R72" s="15">
        <f t="shared" si="35"/>
        <v>20971</v>
      </c>
      <c r="S72" s="16">
        <f>SUM(S61:S71)</f>
        <v>40463</v>
      </c>
      <c r="T72" s="148">
        <f t="shared" si="18"/>
        <v>52.036948048480966</v>
      </c>
      <c r="U72" s="149">
        <f t="shared" si="19"/>
        <v>53.740101991133436</v>
      </c>
      <c r="V72" s="150">
        <f t="shared" si="20"/>
        <v>52.905950497509181</v>
      </c>
      <c r="W72" s="151">
        <f t="shared" si="21"/>
        <v>35.506874615226756</v>
      </c>
      <c r="X72" s="152">
        <f t="shared" si="22"/>
        <v>41.876877592866343</v>
      </c>
      <c r="Y72" s="153">
        <f t="shared" si="23"/>
        <v>38.808293996984901</v>
      </c>
      <c r="Z72" s="195" t="s">
        <v>6</v>
      </c>
      <c r="AA72" s="196"/>
    </row>
    <row r="73" spans="1:27" s="147" customFormat="1" ht="12" customHeight="1" thickBot="1" x14ac:dyDescent="0.2">
      <c r="A73" s="191" t="s">
        <v>23</v>
      </c>
      <c r="B73" s="189"/>
      <c r="C73" s="66"/>
      <c r="D73" s="66">
        <f>SUM(B73:C73)</f>
        <v>0</v>
      </c>
      <c r="E73" s="154" t="s">
        <v>25</v>
      </c>
      <c r="F73" s="64" t="s">
        <v>25</v>
      </c>
      <c r="G73" s="63" t="s">
        <v>25</v>
      </c>
      <c r="H73" s="155" t="s">
        <v>25</v>
      </c>
      <c r="I73" s="64" t="s">
        <v>25</v>
      </c>
      <c r="J73" s="63" t="s">
        <v>25</v>
      </c>
      <c r="K73" s="154" t="s">
        <v>25</v>
      </c>
      <c r="L73" s="155" t="s">
        <v>25</v>
      </c>
      <c r="M73" s="64" t="s">
        <v>25</v>
      </c>
      <c r="N73" s="65"/>
      <c r="O73" s="66"/>
      <c r="P73" s="66">
        <f>SUM(N73:O73)</f>
        <v>0</v>
      </c>
      <c r="Q73" s="156">
        <f t="shared" ref="Q73:R73" si="36">SUMIF($E$4:$P$4,Q$4,$E73:$P73)</f>
        <v>0</v>
      </c>
      <c r="R73" s="157">
        <f t="shared" si="36"/>
        <v>0</v>
      </c>
      <c r="S73" s="62">
        <f>SUM(Q73:R73)</f>
        <v>0</v>
      </c>
      <c r="T73" s="158" t="e">
        <f t="shared" ref="T73:V74" si="37">Q73/B73*100</f>
        <v>#DIV/0!</v>
      </c>
      <c r="U73" s="159" t="e">
        <f t="shared" si="37"/>
        <v>#DIV/0!</v>
      </c>
      <c r="V73" s="160" t="e">
        <f t="shared" si="37"/>
        <v>#DIV/0!</v>
      </c>
      <c r="W73" s="154" t="s">
        <v>25</v>
      </c>
      <c r="X73" s="64" t="s">
        <v>25</v>
      </c>
      <c r="Y73" s="77" t="s">
        <v>25</v>
      </c>
      <c r="Z73" s="67"/>
      <c r="AA73" s="67"/>
    </row>
    <row r="74" spans="1:27" ht="12" customHeight="1" thickBot="1" x14ac:dyDescent="0.2">
      <c r="A74" s="192" t="s">
        <v>24</v>
      </c>
      <c r="B74" s="23">
        <f t="shared" ref="B74:S74" si="38">B72+B73</f>
        <v>37458</v>
      </c>
      <c r="C74" s="161">
        <f t="shared" si="38"/>
        <v>39023</v>
      </c>
      <c r="D74" s="162">
        <f t="shared" si="38"/>
        <v>76481</v>
      </c>
      <c r="E74" s="15">
        <f t="shared" si="38"/>
        <v>4057</v>
      </c>
      <c r="F74" s="161">
        <f t="shared" si="38"/>
        <v>4313</v>
      </c>
      <c r="G74" s="162">
        <f t="shared" si="38"/>
        <v>8370</v>
      </c>
      <c r="H74" s="15">
        <f t="shared" si="38"/>
        <v>2864</v>
      </c>
      <c r="I74" s="161">
        <f t="shared" si="38"/>
        <v>4469</v>
      </c>
      <c r="J74" s="162">
        <f t="shared" si="38"/>
        <v>7333</v>
      </c>
      <c r="K74" s="24">
        <f t="shared" si="38"/>
        <v>113</v>
      </c>
      <c r="L74" s="163">
        <f t="shared" si="38"/>
        <v>131</v>
      </c>
      <c r="M74" s="162">
        <f t="shared" si="38"/>
        <v>244</v>
      </c>
      <c r="N74" s="15">
        <f t="shared" si="38"/>
        <v>12458</v>
      </c>
      <c r="O74" s="161">
        <f t="shared" si="38"/>
        <v>12058</v>
      </c>
      <c r="P74" s="162">
        <f t="shared" si="38"/>
        <v>24516</v>
      </c>
      <c r="Q74" s="15">
        <f t="shared" si="38"/>
        <v>19492</v>
      </c>
      <c r="R74" s="164">
        <f t="shared" si="38"/>
        <v>20971</v>
      </c>
      <c r="S74" s="162">
        <f t="shared" si="38"/>
        <v>40463</v>
      </c>
      <c r="T74" s="148">
        <f t="shared" si="37"/>
        <v>52.036948048480966</v>
      </c>
      <c r="U74" s="149">
        <f t="shared" si="37"/>
        <v>53.740101991133436</v>
      </c>
      <c r="V74" s="150">
        <f t="shared" si="37"/>
        <v>52.905950497509181</v>
      </c>
      <c r="W74" s="148">
        <f>(E74+H74)/Q74*100</f>
        <v>35.506874615226756</v>
      </c>
      <c r="X74" s="149">
        <f>(F74+I74)/R74*100</f>
        <v>41.876877592866343</v>
      </c>
      <c r="Y74" s="165">
        <f>(G74+J74)/S74*100</f>
        <v>38.808293996984901</v>
      </c>
    </row>
  </sheetData>
  <sheetProtection sheet="1" objects="1" scenarios="1"/>
  <mergeCells count="20">
    <mergeCell ref="T3:V3"/>
    <mergeCell ref="W3:Y3"/>
    <mergeCell ref="B3:D3"/>
    <mergeCell ref="E3:G3"/>
    <mergeCell ref="H3:J3"/>
    <mergeCell ref="K3:M3"/>
    <mergeCell ref="N3:P3"/>
    <mergeCell ref="Q3:S3"/>
    <mergeCell ref="Z61:AA61"/>
    <mergeCell ref="Z62:AA62"/>
    <mergeCell ref="Z63:AA63"/>
    <mergeCell ref="Z64:AA64"/>
    <mergeCell ref="Z65:AA65"/>
    <mergeCell ref="Z71:AA71"/>
    <mergeCell ref="Z72:AA72"/>
    <mergeCell ref="Z66:AA66"/>
    <mergeCell ref="Z67:AA67"/>
    <mergeCell ref="Z68:AA68"/>
    <mergeCell ref="Z69:AA69"/>
    <mergeCell ref="Z70:AA70"/>
  </mergeCells>
  <phoneticPr fontId="2"/>
  <dataValidations count="3">
    <dataValidation type="textLength" allowBlank="1" showInputMessage="1" showErrorMessage="1" errorTitle="入力不可" error="入力してはけません。_x000a_" sqref="G5:G45 M46:M60 M5:M45 D73 D5:D45 J46:J60 J5:J45 S73 S5:S45 P73 P5:P45 P46:P60 S46:S60 D46:D60 G46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E73:M73 W73:Y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投票者内訳 (当日含) </vt:lpstr>
      <vt:lpstr>'投票者内訳 (当日含) '!Print_Area</vt:lpstr>
      <vt:lpstr>'投票者内訳 (当日含) '!Print_Area_MI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2019-07-24T06:40:41Z</cp:lastPrinted>
  <dcterms:created xsi:type="dcterms:W3CDTF">2010-07-10T13:52:26Z</dcterms:created>
  <dcterms:modified xsi:type="dcterms:W3CDTF">2019-09-11T06:45:33Z</dcterms:modified>
</cp:coreProperties>
</file>