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me\14選挙管理委員会事務局\00選管共有\01_選管\■選挙統計データ\R05知事県議_統計\"/>
    </mc:Choice>
  </mc:AlternateContent>
  <bookViews>
    <workbookView xWindow="9585" yWindow="-15" windowWidth="9630" windowHeight="13335"/>
  </bookViews>
  <sheets>
    <sheet name="知事" sheetId="4" r:id="rId1"/>
    <sheet name="県議" sheetId="6" r:id="rId2"/>
  </sheets>
  <definedNames>
    <definedName name="_Regression_Int" localSheetId="1" hidden="1">1</definedName>
    <definedName name="_Regression_Int" localSheetId="0" hidden="1">1</definedName>
    <definedName name="hirei">#REF!</definedName>
    <definedName name="_xlnm.Print_Area" localSheetId="1">県議!$A$1:$Y$74</definedName>
    <definedName name="_xlnm.Print_Area" localSheetId="0">知事!$A$1:$Y$74</definedName>
    <definedName name="Print_Area_MI" localSheetId="1">県議!$A$2:$E$74</definedName>
    <definedName name="Print_Area_MI" localSheetId="0">知事!$A$2:$E$74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AD72" i="6" l="1"/>
  <c r="AD71" i="6"/>
  <c r="AD70" i="6"/>
  <c r="AD69" i="6"/>
  <c r="AD68" i="6"/>
  <c r="AD67" i="6"/>
  <c r="AD66" i="6"/>
  <c r="AD65" i="6"/>
  <c r="AD64" i="6"/>
  <c r="AD63" i="6"/>
  <c r="AD62" i="6"/>
  <c r="AD61" i="6"/>
  <c r="AD60" i="6"/>
  <c r="AD59" i="6"/>
  <c r="AD58" i="6"/>
  <c r="AD57" i="6"/>
  <c r="AD56" i="6"/>
  <c r="AD55" i="6"/>
  <c r="AD54" i="6"/>
  <c r="AD53" i="6"/>
  <c r="AD52" i="6"/>
  <c r="AD51" i="6"/>
  <c r="AD50" i="6"/>
  <c r="AD49" i="6"/>
  <c r="AD48" i="6"/>
  <c r="AD47" i="6"/>
  <c r="AD46" i="6"/>
  <c r="AD45" i="6"/>
  <c r="AD44" i="6"/>
  <c r="AD43" i="6"/>
  <c r="AD42" i="6"/>
  <c r="AD41" i="6"/>
  <c r="AD40" i="6"/>
  <c r="AD39" i="6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D8" i="6"/>
  <c r="AD7" i="6"/>
  <c r="AD6" i="6"/>
  <c r="AC72" i="6"/>
  <c r="AC71" i="6"/>
  <c r="AC70" i="6"/>
  <c r="AC69" i="6"/>
  <c r="AC68" i="6"/>
  <c r="AC67" i="6"/>
  <c r="AC66" i="6"/>
  <c r="AC65" i="6"/>
  <c r="AC64" i="6"/>
  <c r="AC63" i="6"/>
  <c r="AC62" i="6"/>
  <c r="AC61" i="6"/>
  <c r="AC60" i="6"/>
  <c r="AC59" i="6"/>
  <c r="AC58" i="6"/>
  <c r="AC57" i="6"/>
  <c r="AC56" i="6"/>
  <c r="AC55" i="6"/>
  <c r="AC54" i="6"/>
  <c r="AC53" i="6"/>
  <c r="AC52" i="6"/>
  <c r="AC51" i="6"/>
  <c r="AC50" i="6"/>
  <c r="AC49" i="6"/>
  <c r="AC48" i="6"/>
  <c r="AC47" i="6"/>
  <c r="AC46" i="6"/>
  <c r="AC45" i="6"/>
  <c r="AC44" i="6"/>
  <c r="AC43" i="6"/>
  <c r="AC42" i="6"/>
  <c r="AC41" i="6"/>
  <c r="AC40" i="6"/>
  <c r="AC39" i="6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4" i="6"/>
  <c r="AC23" i="6"/>
  <c r="AC22" i="6"/>
  <c r="AC21" i="6"/>
  <c r="AC20" i="6"/>
  <c r="AC19" i="6"/>
  <c r="AC18" i="6"/>
  <c r="AC17" i="6"/>
  <c r="AC16" i="6"/>
  <c r="AC15" i="6"/>
  <c r="AC14" i="6"/>
  <c r="AC13" i="6"/>
  <c r="AC12" i="6"/>
  <c r="AC11" i="6"/>
  <c r="AC10" i="6"/>
  <c r="AC9" i="6"/>
  <c r="AC8" i="6"/>
  <c r="AC7" i="6"/>
  <c r="AC6" i="6"/>
  <c r="AD5" i="6"/>
  <c r="AC5" i="6"/>
  <c r="AB72" i="6"/>
  <c r="AB71" i="6"/>
  <c r="AB70" i="6"/>
  <c r="AB69" i="6"/>
  <c r="AB68" i="6"/>
  <c r="AB67" i="6"/>
  <c r="AB66" i="6"/>
  <c r="AB65" i="6"/>
  <c r="AB64" i="6"/>
  <c r="AB63" i="6"/>
  <c r="AB62" i="6"/>
  <c r="AB61" i="6"/>
  <c r="AB60" i="6"/>
  <c r="AB59" i="6"/>
  <c r="AB58" i="6"/>
  <c r="AB57" i="6"/>
  <c r="AB56" i="6"/>
  <c r="AB55" i="6"/>
  <c r="AB54" i="6"/>
  <c r="AB53" i="6"/>
  <c r="AB52" i="6"/>
  <c r="AB51" i="6"/>
  <c r="AB50" i="6"/>
  <c r="AB49" i="6"/>
  <c r="AB48" i="6"/>
  <c r="AB47" i="6"/>
  <c r="AB46" i="6"/>
  <c r="AB45" i="6"/>
  <c r="AB44" i="6"/>
  <c r="AB43" i="6"/>
  <c r="AB42" i="6"/>
  <c r="AB41" i="6"/>
  <c r="AB40" i="6"/>
  <c r="AB39" i="6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2" i="6"/>
  <c r="AB11" i="6"/>
  <c r="AB10" i="6"/>
  <c r="AB9" i="6"/>
  <c r="AB8" i="6"/>
  <c r="AB7" i="6"/>
  <c r="AB6" i="6"/>
  <c r="AB5" i="6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72" i="4"/>
  <c r="AD71" i="4"/>
  <c r="AD70" i="4"/>
  <c r="AD69" i="4"/>
  <c r="AD68" i="4"/>
  <c r="AD67" i="4"/>
  <c r="AD66" i="4"/>
  <c r="AD65" i="4"/>
  <c r="AD64" i="4"/>
  <c r="AD63" i="4"/>
  <c r="AD62" i="4"/>
  <c r="AD61" i="4"/>
  <c r="AC72" i="4"/>
  <c r="AC71" i="4"/>
  <c r="AC70" i="4"/>
  <c r="AC69" i="4"/>
  <c r="AC68" i="4"/>
  <c r="AC67" i="4"/>
  <c r="AC66" i="4"/>
  <c r="AC65" i="4"/>
  <c r="AC64" i="4"/>
  <c r="AC63" i="4"/>
  <c r="AC62" i="4"/>
  <c r="AC61" i="4"/>
  <c r="AB72" i="4"/>
  <c r="AB71" i="4"/>
  <c r="AB70" i="4"/>
  <c r="AB69" i="4"/>
  <c r="AB68" i="4"/>
  <c r="AB67" i="4"/>
  <c r="AB66" i="4"/>
  <c r="AB65" i="4"/>
  <c r="AB64" i="4"/>
  <c r="AB63" i="4"/>
  <c r="AB62" i="4"/>
  <c r="AB61" i="4"/>
  <c r="AC60" i="4"/>
  <c r="AC59" i="4"/>
  <c r="AC58" i="4"/>
  <c r="AC57" i="4"/>
  <c r="AC56" i="4"/>
  <c r="AC55" i="4"/>
  <c r="AC54" i="4"/>
  <c r="AC53" i="4"/>
  <c r="AC52" i="4"/>
  <c r="AC51" i="4"/>
  <c r="AC50" i="4"/>
  <c r="AC49" i="4"/>
  <c r="AC48" i="4"/>
  <c r="AC47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  <c r="AB60" i="4"/>
  <c r="AB59" i="4"/>
  <c r="AB58" i="4"/>
  <c r="AB57" i="4"/>
  <c r="AB56" i="4"/>
  <c r="AB55" i="4"/>
  <c r="AB54" i="4"/>
  <c r="AB53" i="4"/>
  <c r="AB52" i="4"/>
  <c r="AB51" i="4"/>
  <c r="AB50" i="4"/>
  <c r="AB49" i="4"/>
  <c r="AB48" i="4"/>
  <c r="AB47" i="4"/>
  <c r="AB46" i="4"/>
  <c r="AB45" i="4"/>
  <c r="AB44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AB6" i="4"/>
  <c r="AD5" i="4"/>
  <c r="AB5" i="4"/>
  <c r="K61" i="6" l="1"/>
  <c r="L61" i="6"/>
  <c r="K62" i="6"/>
  <c r="L62" i="6"/>
  <c r="K63" i="6"/>
  <c r="L63" i="6"/>
  <c r="K64" i="6"/>
  <c r="L64" i="6"/>
  <c r="R73" i="6" l="1"/>
  <c r="U73" i="6" s="1"/>
  <c r="Q73" i="6"/>
  <c r="T73" i="6" s="1"/>
  <c r="P73" i="6"/>
  <c r="D73" i="6"/>
  <c r="O71" i="6"/>
  <c r="N71" i="6"/>
  <c r="L71" i="6"/>
  <c r="K71" i="6"/>
  <c r="I71" i="6"/>
  <c r="H71" i="6"/>
  <c r="F71" i="6"/>
  <c r="E71" i="6"/>
  <c r="C71" i="6"/>
  <c r="B71" i="6"/>
  <c r="O70" i="6"/>
  <c r="N70" i="6"/>
  <c r="L70" i="6"/>
  <c r="K70" i="6"/>
  <c r="I70" i="6"/>
  <c r="H70" i="6"/>
  <c r="F70" i="6"/>
  <c r="E70" i="6"/>
  <c r="C70" i="6"/>
  <c r="B70" i="6"/>
  <c r="O69" i="6"/>
  <c r="N69" i="6"/>
  <c r="L69" i="6"/>
  <c r="K69" i="6"/>
  <c r="I69" i="6"/>
  <c r="H69" i="6"/>
  <c r="F69" i="6"/>
  <c r="E69" i="6"/>
  <c r="C69" i="6"/>
  <c r="B69" i="6"/>
  <c r="O68" i="6"/>
  <c r="N68" i="6"/>
  <c r="L68" i="6"/>
  <c r="K68" i="6"/>
  <c r="I68" i="6"/>
  <c r="H68" i="6"/>
  <c r="F68" i="6"/>
  <c r="E68" i="6"/>
  <c r="C68" i="6"/>
  <c r="B68" i="6"/>
  <c r="O67" i="6"/>
  <c r="N67" i="6"/>
  <c r="L67" i="6"/>
  <c r="K67" i="6"/>
  <c r="I67" i="6"/>
  <c r="H67" i="6"/>
  <c r="F67" i="6"/>
  <c r="E67" i="6"/>
  <c r="C67" i="6"/>
  <c r="B67" i="6"/>
  <c r="O66" i="6"/>
  <c r="N66" i="6"/>
  <c r="L66" i="6"/>
  <c r="K66" i="6"/>
  <c r="I66" i="6"/>
  <c r="H66" i="6"/>
  <c r="F66" i="6"/>
  <c r="E66" i="6"/>
  <c r="C66" i="6"/>
  <c r="B66" i="6"/>
  <c r="O65" i="6"/>
  <c r="N65" i="6"/>
  <c r="L65" i="6"/>
  <c r="L72" i="6" s="1"/>
  <c r="L74" i="6" s="1"/>
  <c r="K65" i="6"/>
  <c r="I65" i="6"/>
  <c r="H65" i="6"/>
  <c r="F65" i="6"/>
  <c r="E65" i="6"/>
  <c r="C65" i="6"/>
  <c r="B65" i="6"/>
  <c r="O64" i="6"/>
  <c r="N64" i="6"/>
  <c r="I64" i="6"/>
  <c r="H64" i="6"/>
  <c r="F64" i="6"/>
  <c r="E64" i="6"/>
  <c r="C64" i="6"/>
  <c r="B64" i="6"/>
  <c r="O63" i="6"/>
  <c r="N63" i="6"/>
  <c r="I63" i="6"/>
  <c r="H63" i="6"/>
  <c r="F63" i="6"/>
  <c r="E63" i="6"/>
  <c r="C63" i="6"/>
  <c r="B63" i="6"/>
  <c r="O62" i="6"/>
  <c r="N62" i="6"/>
  <c r="I62" i="6"/>
  <c r="H62" i="6"/>
  <c r="F62" i="6"/>
  <c r="E62" i="6"/>
  <c r="C62" i="6"/>
  <c r="B62" i="6"/>
  <c r="O61" i="6"/>
  <c r="O72" i="6" s="1"/>
  <c r="O74" i="6" s="1"/>
  <c r="N61" i="6"/>
  <c r="I61" i="6"/>
  <c r="H61" i="6"/>
  <c r="F61" i="6"/>
  <c r="E61" i="6"/>
  <c r="E72" i="6" s="1"/>
  <c r="C61" i="6"/>
  <c r="C72" i="6" s="1"/>
  <c r="C74" i="6" s="1"/>
  <c r="B61" i="6"/>
  <c r="R60" i="6"/>
  <c r="X60" i="6" s="1"/>
  <c r="Q60" i="6"/>
  <c r="S60" i="6" s="1"/>
  <c r="P60" i="6"/>
  <c r="M60" i="6"/>
  <c r="J60" i="6"/>
  <c r="G60" i="6"/>
  <c r="D60" i="6"/>
  <c r="R59" i="6"/>
  <c r="Q59" i="6"/>
  <c r="W59" i="6" s="1"/>
  <c r="P59" i="6"/>
  <c r="M59" i="6"/>
  <c r="J59" i="6"/>
  <c r="G59" i="6"/>
  <c r="D59" i="6"/>
  <c r="R58" i="6"/>
  <c r="X58" i="6" s="1"/>
  <c r="Q58" i="6"/>
  <c r="P58" i="6"/>
  <c r="M58" i="6"/>
  <c r="J58" i="6"/>
  <c r="G58" i="6"/>
  <c r="D58" i="6"/>
  <c r="T57" i="6"/>
  <c r="R57" i="6"/>
  <c r="X57" i="6" s="1"/>
  <c r="Q57" i="6"/>
  <c r="P57" i="6"/>
  <c r="M57" i="6"/>
  <c r="J57" i="6"/>
  <c r="G57" i="6"/>
  <c r="D57" i="6"/>
  <c r="U56" i="6"/>
  <c r="R56" i="6"/>
  <c r="X56" i="6" s="1"/>
  <c r="Q56" i="6"/>
  <c r="W56" i="6" s="1"/>
  <c r="P56" i="6"/>
  <c r="M56" i="6"/>
  <c r="J56" i="6"/>
  <c r="G56" i="6"/>
  <c r="D56" i="6"/>
  <c r="R55" i="6"/>
  <c r="Q55" i="6"/>
  <c r="T55" i="6" s="1"/>
  <c r="P55" i="6"/>
  <c r="M55" i="6"/>
  <c r="J55" i="6"/>
  <c r="G55" i="6"/>
  <c r="D55" i="6"/>
  <c r="R54" i="6"/>
  <c r="Q54" i="6"/>
  <c r="P54" i="6"/>
  <c r="M54" i="6"/>
  <c r="J54" i="6"/>
  <c r="G54" i="6"/>
  <c r="D54" i="6"/>
  <c r="R53" i="6"/>
  <c r="X53" i="6" s="1"/>
  <c r="Q53" i="6"/>
  <c r="P53" i="6"/>
  <c r="M53" i="6"/>
  <c r="J53" i="6"/>
  <c r="G53" i="6"/>
  <c r="D53" i="6"/>
  <c r="R52" i="6"/>
  <c r="X52" i="6" s="1"/>
  <c r="Q52" i="6"/>
  <c r="T52" i="6" s="1"/>
  <c r="P52" i="6"/>
  <c r="M52" i="6"/>
  <c r="J52" i="6"/>
  <c r="G52" i="6"/>
  <c r="D52" i="6"/>
  <c r="R51" i="6"/>
  <c r="Q51" i="6"/>
  <c r="T51" i="6" s="1"/>
  <c r="P51" i="6"/>
  <c r="M51" i="6"/>
  <c r="J51" i="6"/>
  <c r="G51" i="6"/>
  <c r="D51" i="6"/>
  <c r="R50" i="6"/>
  <c r="X50" i="6" s="1"/>
  <c r="Q50" i="6"/>
  <c r="P50" i="6"/>
  <c r="M50" i="6"/>
  <c r="J50" i="6"/>
  <c r="G50" i="6"/>
  <c r="D50" i="6"/>
  <c r="R49" i="6"/>
  <c r="U49" i="6" s="1"/>
  <c r="Q49" i="6"/>
  <c r="T49" i="6" s="1"/>
  <c r="P49" i="6"/>
  <c r="M49" i="6"/>
  <c r="J49" i="6"/>
  <c r="G49" i="6"/>
  <c r="D49" i="6"/>
  <c r="R48" i="6"/>
  <c r="X48" i="6" s="1"/>
  <c r="Q48" i="6"/>
  <c r="W48" i="6" s="1"/>
  <c r="P48" i="6"/>
  <c r="M48" i="6"/>
  <c r="J48" i="6"/>
  <c r="G48" i="6"/>
  <c r="D48" i="6"/>
  <c r="AA47" i="6"/>
  <c r="AA48" i="6" s="1"/>
  <c r="AA49" i="6" s="1"/>
  <c r="AA50" i="6" s="1"/>
  <c r="AA51" i="6" s="1"/>
  <c r="AA52" i="6" s="1"/>
  <c r="AA53" i="6" s="1"/>
  <c r="AA54" i="6" s="1"/>
  <c r="AA55" i="6" s="1"/>
  <c r="AA56" i="6" s="1"/>
  <c r="AA57" i="6" s="1"/>
  <c r="AA58" i="6" s="1"/>
  <c r="AA59" i="6" s="1"/>
  <c r="AA60" i="6" s="1"/>
  <c r="R47" i="6"/>
  <c r="U47" i="6" s="1"/>
  <c r="Q47" i="6"/>
  <c r="P47" i="6"/>
  <c r="M47" i="6"/>
  <c r="J47" i="6"/>
  <c r="G47" i="6"/>
  <c r="D47" i="6"/>
  <c r="R46" i="6"/>
  <c r="U46" i="6" s="1"/>
  <c r="Q46" i="6"/>
  <c r="W46" i="6" s="1"/>
  <c r="P46" i="6"/>
  <c r="M46" i="6"/>
  <c r="J46" i="6"/>
  <c r="G46" i="6"/>
  <c r="D46" i="6"/>
  <c r="AA45" i="6"/>
  <c r="R45" i="6"/>
  <c r="X45" i="6" s="1"/>
  <c r="Q45" i="6"/>
  <c r="P45" i="6"/>
  <c r="M45" i="6"/>
  <c r="J45" i="6"/>
  <c r="G45" i="6"/>
  <c r="D45" i="6"/>
  <c r="R44" i="6"/>
  <c r="X44" i="6" s="1"/>
  <c r="Q44" i="6"/>
  <c r="P44" i="6"/>
  <c r="M44" i="6"/>
  <c r="J44" i="6"/>
  <c r="G44" i="6"/>
  <c r="D44" i="6"/>
  <c r="R43" i="6"/>
  <c r="U43" i="6" s="1"/>
  <c r="Q43" i="6"/>
  <c r="W43" i="6" s="1"/>
  <c r="P43" i="6"/>
  <c r="M43" i="6"/>
  <c r="J43" i="6"/>
  <c r="G43" i="6"/>
  <c r="D43" i="6"/>
  <c r="AA42" i="6"/>
  <c r="AA43" i="6" s="1"/>
  <c r="AA44" i="6" s="1"/>
  <c r="R42" i="6"/>
  <c r="U42" i="6" s="1"/>
  <c r="Q42" i="6"/>
  <c r="W42" i="6" s="1"/>
  <c r="P42" i="6"/>
  <c r="M42" i="6"/>
  <c r="J42" i="6"/>
  <c r="G42" i="6"/>
  <c r="D42" i="6"/>
  <c r="R41" i="6"/>
  <c r="Q41" i="6"/>
  <c r="T41" i="6" s="1"/>
  <c r="P41" i="6"/>
  <c r="M41" i="6"/>
  <c r="J41" i="6"/>
  <c r="G41" i="6"/>
  <c r="D41" i="6"/>
  <c r="R40" i="6"/>
  <c r="X40" i="6" s="1"/>
  <c r="Q40" i="6"/>
  <c r="T40" i="6" s="1"/>
  <c r="P40" i="6"/>
  <c r="M40" i="6"/>
  <c r="J40" i="6"/>
  <c r="G40" i="6"/>
  <c r="D40" i="6"/>
  <c r="AA39" i="6"/>
  <c r="AA40" i="6" s="1"/>
  <c r="R39" i="6"/>
  <c r="U39" i="6" s="1"/>
  <c r="Q39" i="6"/>
  <c r="W39" i="6" s="1"/>
  <c r="P39" i="6"/>
  <c r="M39" i="6"/>
  <c r="J39" i="6"/>
  <c r="G39" i="6"/>
  <c r="D39" i="6"/>
  <c r="R38" i="6"/>
  <c r="U38" i="6" s="1"/>
  <c r="Q38" i="6"/>
  <c r="T38" i="6" s="1"/>
  <c r="P38" i="6"/>
  <c r="P69" i="6" s="1"/>
  <c r="M38" i="6"/>
  <c r="J38" i="6"/>
  <c r="G38" i="6"/>
  <c r="D38" i="6"/>
  <c r="D69" i="6" s="1"/>
  <c r="R37" i="6"/>
  <c r="X37" i="6" s="1"/>
  <c r="Q37" i="6"/>
  <c r="T37" i="6" s="1"/>
  <c r="P37" i="6"/>
  <c r="M37" i="6"/>
  <c r="J37" i="6"/>
  <c r="G37" i="6"/>
  <c r="D37" i="6"/>
  <c r="R36" i="6"/>
  <c r="U36" i="6" s="1"/>
  <c r="Q36" i="6"/>
  <c r="W36" i="6" s="1"/>
  <c r="P36" i="6"/>
  <c r="M36" i="6"/>
  <c r="J36" i="6"/>
  <c r="G36" i="6"/>
  <c r="D36" i="6"/>
  <c r="R35" i="6"/>
  <c r="X35" i="6" s="1"/>
  <c r="Q35" i="6"/>
  <c r="T35" i="6" s="1"/>
  <c r="P35" i="6"/>
  <c r="M35" i="6"/>
  <c r="J35" i="6"/>
  <c r="G35" i="6"/>
  <c r="D35" i="6"/>
  <c r="AA34" i="6"/>
  <c r="AA35" i="6" s="1"/>
  <c r="AA36" i="6" s="1"/>
  <c r="AA37" i="6" s="1"/>
  <c r="R34" i="6"/>
  <c r="X34" i="6" s="1"/>
  <c r="Q34" i="6"/>
  <c r="T34" i="6" s="1"/>
  <c r="P34" i="6"/>
  <c r="M34" i="6"/>
  <c r="J34" i="6"/>
  <c r="G34" i="6"/>
  <c r="D34" i="6"/>
  <c r="R33" i="6"/>
  <c r="Q33" i="6"/>
  <c r="W33" i="6" s="1"/>
  <c r="P33" i="6"/>
  <c r="M33" i="6"/>
  <c r="J33" i="6"/>
  <c r="G33" i="6"/>
  <c r="D33" i="6"/>
  <c r="AA32" i="6"/>
  <c r="R32" i="6"/>
  <c r="X32" i="6" s="1"/>
  <c r="Q32" i="6"/>
  <c r="T32" i="6" s="1"/>
  <c r="P32" i="6"/>
  <c r="M32" i="6"/>
  <c r="J32" i="6"/>
  <c r="G32" i="6"/>
  <c r="D32" i="6"/>
  <c r="R31" i="6"/>
  <c r="U31" i="6" s="1"/>
  <c r="Q31" i="6"/>
  <c r="P31" i="6"/>
  <c r="M31" i="6"/>
  <c r="J31" i="6"/>
  <c r="G31" i="6"/>
  <c r="D31" i="6"/>
  <c r="R30" i="6"/>
  <c r="U30" i="6" s="1"/>
  <c r="Q30" i="6"/>
  <c r="T30" i="6" s="1"/>
  <c r="P30" i="6"/>
  <c r="M30" i="6"/>
  <c r="J30" i="6"/>
  <c r="G30" i="6"/>
  <c r="D30" i="6"/>
  <c r="AA29" i="6"/>
  <c r="AA30" i="6" s="1"/>
  <c r="R29" i="6"/>
  <c r="X29" i="6" s="1"/>
  <c r="Q29" i="6"/>
  <c r="T29" i="6" s="1"/>
  <c r="P29" i="6"/>
  <c r="M29" i="6"/>
  <c r="J29" i="6"/>
  <c r="G29" i="6"/>
  <c r="D29" i="6"/>
  <c r="AA28" i="6"/>
  <c r="R28" i="6"/>
  <c r="X28" i="6" s="1"/>
  <c r="Q28" i="6"/>
  <c r="P28" i="6"/>
  <c r="M28" i="6"/>
  <c r="J28" i="6"/>
  <c r="G28" i="6"/>
  <c r="D28" i="6"/>
  <c r="R27" i="6"/>
  <c r="X27" i="6" s="1"/>
  <c r="Q27" i="6"/>
  <c r="W27" i="6" s="1"/>
  <c r="P27" i="6"/>
  <c r="M27" i="6"/>
  <c r="J27" i="6"/>
  <c r="G27" i="6"/>
  <c r="D27" i="6"/>
  <c r="D66" i="6" s="1"/>
  <c r="AA26" i="6"/>
  <c r="R26" i="6"/>
  <c r="X26" i="6" s="1"/>
  <c r="Q26" i="6"/>
  <c r="T26" i="6" s="1"/>
  <c r="P26" i="6"/>
  <c r="M26" i="6"/>
  <c r="J26" i="6"/>
  <c r="G26" i="6"/>
  <c r="D26" i="6"/>
  <c r="R25" i="6"/>
  <c r="X25" i="6" s="1"/>
  <c r="Q25" i="6"/>
  <c r="T25" i="6" s="1"/>
  <c r="P25" i="6"/>
  <c r="M25" i="6"/>
  <c r="J25" i="6"/>
  <c r="G25" i="6"/>
  <c r="G65" i="6" s="1"/>
  <c r="D25" i="6"/>
  <c r="AA24" i="6"/>
  <c r="R24" i="6"/>
  <c r="U24" i="6" s="1"/>
  <c r="Q24" i="6"/>
  <c r="W24" i="6" s="1"/>
  <c r="P24" i="6"/>
  <c r="M24" i="6"/>
  <c r="J24" i="6"/>
  <c r="G24" i="6"/>
  <c r="D24" i="6"/>
  <c r="R23" i="6"/>
  <c r="Q23" i="6"/>
  <c r="T23" i="6" s="1"/>
  <c r="P23" i="6"/>
  <c r="P64" i="6" s="1"/>
  <c r="M23" i="6"/>
  <c r="J23" i="6"/>
  <c r="G23" i="6"/>
  <c r="D23" i="6"/>
  <c r="R22" i="6"/>
  <c r="X22" i="6" s="1"/>
  <c r="Q22" i="6"/>
  <c r="T22" i="6" s="1"/>
  <c r="P22" i="6"/>
  <c r="M22" i="6"/>
  <c r="J22" i="6"/>
  <c r="G22" i="6"/>
  <c r="D22" i="6"/>
  <c r="AA21" i="6"/>
  <c r="AA22" i="6" s="1"/>
  <c r="R21" i="6"/>
  <c r="X21" i="6" s="1"/>
  <c r="Q21" i="6"/>
  <c r="T21" i="6" s="1"/>
  <c r="P21" i="6"/>
  <c r="M21" i="6"/>
  <c r="J21" i="6"/>
  <c r="G21" i="6"/>
  <c r="D21" i="6"/>
  <c r="R20" i="6"/>
  <c r="X20" i="6" s="1"/>
  <c r="Q20" i="6"/>
  <c r="P20" i="6"/>
  <c r="M20" i="6"/>
  <c r="J20" i="6"/>
  <c r="G20" i="6"/>
  <c r="G63" i="6" s="1"/>
  <c r="D20" i="6"/>
  <c r="D63" i="6" s="1"/>
  <c r="R19" i="6"/>
  <c r="X19" i="6" s="1"/>
  <c r="Q19" i="6"/>
  <c r="W19" i="6" s="1"/>
  <c r="P19" i="6"/>
  <c r="M19" i="6"/>
  <c r="J19" i="6"/>
  <c r="G19" i="6"/>
  <c r="D19" i="6"/>
  <c r="R18" i="6"/>
  <c r="X18" i="6" s="1"/>
  <c r="Q18" i="6"/>
  <c r="T18" i="6" s="1"/>
  <c r="P18" i="6"/>
  <c r="M18" i="6"/>
  <c r="J18" i="6"/>
  <c r="G18" i="6"/>
  <c r="D18" i="6"/>
  <c r="AA17" i="6"/>
  <c r="AA18" i="6" s="1"/>
  <c r="AA19" i="6" s="1"/>
  <c r="R17" i="6"/>
  <c r="U17" i="6" s="1"/>
  <c r="Q17" i="6"/>
  <c r="W17" i="6" s="1"/>
  <c r="P17" i="6"/>
  <c r="M17" i="6"/>
  <c r="J17" i="6"/>
  <c r="G17" i="6"/>
  <c r="D17" i="6"/>
  <c r="AA16" i="6"/>
  <c r="R16" i="6"/>
  <c r="X16" i="6" s="1"/>
  <c r="Q16" i="6"/>
  <c r="T16" i="6" s="1"/>
  <c r="P16" i="6"/>
  <c r="M16" i="6"/>
  <c r="J16" i="6"/>
  <c r="G16" i="6"/>
  <c r="D16" i="6"/>
  <c r="R15" i="6"/>
  <c r="X15" i="6" s="1"/>
  <c r="Q15" i="6"/>
  <c r="T15" i="6" s="1"/>
  <c r="P15" i="6"/>
  <c r="M15" i="6"/>
  <c r="J15" i="6"/>
  <c r="G15" i="6"/>
  <c r="D15" i="6"/>
  <c r="R14" i="6"/>
  <c r="U14" i="6" s="1"/>
  <c r="Q14" i="6"/>
  <c r="W14" i="6" s="1"/>
  <c r="P14" i="6"/>
  <c r="M14" i="6"/>
  <c r="J14" i="6"/>
  <c r="G14" i="6"/>
  <c r="D14" i="6"/>
  <c r="R13" i="6"/>
  <c r="X13" i="6" s="1"/>
  <c r="Q13" i="6"/>
  <c r="T13" i="6" s="1"/>
  <c r="P13" i="6"/>
  <c r="M13" i="6"/>
  <c r="J13" i="6"/>
  <c r="G13" i="6"/>
  <c r="D13" i="6"/>
  <c r="R12" i="6"/>
  <c r="X12" i="6" s="1"/>
  <c r="Q12" i="6"/>
  <c r="W12" i="6" s="1"/>
  <c r="P12" i="6"/>
  <c r="M12" i="6"/>
  <c r="J12" i="6"/>
  <c r="G12" i="6"/>
  <c r="D12" i="6"/>
  <c r="R11" i="6"/>
  <c r="X11" i="6" s="1"/>
  <c r="Q11" i="6"/>
  <c r="T11" i="6" s="1"/>
  <c r="P11" i="6"/>
  <c r="M11" i="6"/>
  <c r="J11" i="6"/>
  <c r="G11" i="6"/>
  <c r="D11" i="6"/>
  <c r="R10" i="6"/>
  <c r="U10" i="6" s="1"/>
  <c r="Q10" i="6"/>
  <c r="W10" i="6" s="1"/>
  <c r="P10" i="6"/>
  <c r="M10" i="6"/>
  <c r="J10" i="6"/>
  <c r="G10" i="6"/>
  <c r="D10" i="6"/>
  <c r="R9" i="6"/>
  <c r="X9" i="6" s="1"/>
  <c r="Q9" i="6"/>
  <c r="T9" i="6" s="1"/>
  <c r="P9" i="6"/>
  <c r="M9" i="6"/>
  <c r="J9" i="6"/>
  <c r="G9" i="6"/>
  <c r="D9" i="6"/>
  <c r="R8" i="6"/>
  <c r="X8" i="6" s="1"/>
  <c r="Q8" i="6"/>
  <c r="T8" i="6" s="1"/>
  <c r="P8" i="6"/>
  <c r="M8" i="6"/>
  <c r="J8" i="6"/>
  <c r="G8" i="6"/>
  <c r="D8" i="6"/>
  <c r="R7" i="6"/>
  <c r="X7" i="6" s="1"/>
  <c r="Q7" i="6"/>
  <c r="T7" i="6" s="1"/>
  <c r="P7" i="6"/>
  <c r="M7" i="6"/>
  <c r="J7" i="6"/>
  <c r="G7" i="6"/>
  <c r="D7" i="6"/>
  <c r="AA6" i="6"/>
  <c r="AA7" i="6" s="1"/>
  <c r="AA8" i="6" s="1"/>
  <c r="AA9" i="6" s="1"/>
  <c r="AA10" i="6" s="1"/>
  <c r="AA11" i="6" s="1"/>
  <c r="AA12" i="6" s="1"/>
  <c r="AA13" i="6" s="1"/>
  <c r="AA14" i="6" s="1"/>
  <c r="R6" i="6"/>
  <c r="U6" i="6" s="1"/>
  <c r="Q6" i="6"/>
  <c r="W6" i="6" s="1"/>
  <c r="P6" i="6"/>
  <c r="M6" i="6"/>
  <c r="J6" i="6"/>
  <c r="G6" i="6"/>
  <c r="D6" i="6"/>
  <c r="R5" i="6"/>
  <c r="U5" i="6" s="1"/>
  <c r="Q5" i="6"/>
  <c r="W5" i="6" s="1"/>
  <c r="P5" i="6"/>
  <c r="M5" i="6"/>
  <c r="J5" i="6"/>
  <c r="G5" i="6"/>
  <c r="D5" i="6"/>
  <c r="N72" i="6" l="1"/>
  <c r="N74" i="6" s="1"/>
  <c r="P63" i="6"/>
  <c r="D64" i="6"/>
  <c r="D67" i="6"/>
  <c r="D65" i="6"/>
  <c r="D70" i="6"/>
  <c r="D61" i="6"/>
  <c r="B72" i="6"/>
  <c r="B74" i="6" s="1"/>
  <c r="D68" i="6"/>
  <c r="J64" i="6"/>
  <c r="H72" i="6"/>
  <c r="H74" i="6" s="1"/>
  <c r="J69" i="6"/>
  <c r="J70" i="6"/>
  <c r="I72" i="6"/>
  <c r="I74" i="6" s="1"/>
  <c r="G64" i="6"/>
  <c r="K72" i="6"/>
  <c r="K74" i="6" s="1"/>
  <c r="T12" i="6"/>
  <c r="M62" i="6"/>
  <c r="S40" i="6"/>
  <c r="V40" i="6" s="1"/>
  <c r="S43" i="6"/>
  <c r="Y43" i="6" s="1"/>
  <c r="X49" i="6"/>
  <c r="W51" i="6"/>
  <c r="U15" i="6"/>
  <c r="S18" i="6"/>
  <c r="V18" i="6" s="1"/>
  <c r="U18" i="6"/>
  <c r="R64" i="6"/>
  <c r="U64" i="6" s="1"/>
  <c r="U25" i="6"/>
  <c r="S27" i="6"/>
  <c r="V27" i="6" s="1"/>
  <c r="U40" i="6"/>
  <c r="T43" i="6"/>
  <c r="T27" i="6"/>
  <c r="T60" i="6"/>
  <c r="U48" i="6"/>
  <c r="U60" i="6"/>
  <c r="U20" i="6"/>
  <c r="X5" i="6"/>
  <c r="T6" i="6"/>
  <c r="U22" i="6"/>
  <c r="U28" i="6"/>
  <c r="S30" i="6"/>
  <c r="V30" i="6" s="1"/>
  <c r="S31" i="6"/>
  <c r="V31" i="6" s="1"/>
  <c r="U34" i="6"/>
  <c r="T36" i="6"/>
  <c r="S39" i="6"/>
  <c r="V39" i="6" s="1"/>
  <c r="X43" i="6"/>
  <c r="U44" i="6"/>
  <c r="S56" i="6"/>
  <c r="V56" i="6" s="1"/>
  <c r="U57" i="6"/>
  <c r="R69" i="6"/>
  <c r="U69" i="6" s="1"/>
  <c r="U52" i="6"/>
  <c r="W8" i="6"/>
  <c r="Q63" i="6"/>
  <c r="T63" i="6" s="1"/>
  <c r="M65" i="6"/>
  <c r="S25" i="6"/>
  <c r="V25" i="6" s="1"/>
  <c r="W29" i="6"/>
  <c r="T39" i="6"/>
  <c r="M71" i="6"/>
  <c r="T46" i="6"/>
  <c r="T48" i="6"/>
  <c r="T56" i="6"/>
  <c r="W11" i="6"/>
  <c r="W31" i="6"/>
  <c r="U9" i="6"/>
  <c r="S21" i="6"/>
  <c r="V21" i="6" s="1"/>
  <c r="P65" i="6"/>
  <c r="P66" i="6"/>
  <c r="U29" i="6"/>
  <c r="W30" i="6"/>
  <c r="X31" i="6"/>
  <c r="U32" i="6"/>
  <c r="S35" i="6"/>
  <c r="V35" i="6" s="1"/>
  <c r="U50" i="6"/>
  <c r="U23" i="6"/>
  <c r="T24" i="6"/>
  <c r="W25" i="6"/>
  <c r="X30" i="6"/>
  <c r="T31" i="6"/>
  <c r="T33" i="6"/>
  <c r="U37" i="6"/>
  <c r="W40" i="6"/>
  <c r="R70" i="6"/>
  <c r="U70" i="6" s="1"/>
  <c r="T42" i="6"/>
  <c r="S52" i="6"/>
  <c r="Y52" i="6" s="1"/>
  <c r="U53" i="6"/>
  <c r="S55" i="6"/>
  <c r="V55" i="6" s="1"/>
  <c r="U58" i="6"/>
  <c r="T59" i="6"/>
  <c r="W60" i="6"/>
  <c r="W55" i="6"/>
  <c r="S7" i="6"/>
  <c r="V7" i="6" s="1"/>
  <c r="W15" i="6"/>
  <c r="U16" i="6"/>
  <c r="S19" i="6"/>
  <c r="V19" i="6" s="1"/>
  <c r="S46" i="6"/>
  <c r="V46" i="6" s="1"/>
  <c r="W52" i="6"/>
  <c r="Y60" i="6"/>
  <c r="T5" i="6"/>
  <c r="U7" i="6"/>
  <c r="S8" i="6"/>
  <c r="V8" i="6" s="1"/>
  <c r="T10" i="6"/>
  <c r="S11" i="6"/>
  <c r="V11" i="6" s="1"/>
  <c r="U13" i="6"/>
  <c r="W18" i="6"/>
  <c r="T19" i="6"/>
  <c r="U21" i="6"/>
  <c r="P61" i="6"/>
  <c r="W7" i="6"/>
  <c r="U11" i="6"/>
  <c r="S12" i="6"/>
  <c r="V12" i="6" s="1"/>
  <c r="T14" i="6"/>
  <c r="S15" i="6"/>
  <c r="V15" i="6" s="1"/>
  <c r="T17" i="6"/>
  <c r="W21" i="6"/>
  <c r="W26" i="6"/>
  <c r="P67" i="6"/>
  <c r="P68" i="6"/>
  <c r="X39" i="6"/>
  <c r="S48" i="6"/>
  <c r="Y48" i="6" s="1"/>
  <c r="X41" i="6"/>
  <c r="W44" i="6"/>
  <c r="S44" i="6"/>
  <c r="V44" i="6" s="1"/>
  <c r="T47" i="6"/>
  <c r="S47" i="6"/>
  <c r="V47" i="6" s="1"/>
  <c r="W47" i="6"/>
  <c r="X54" i="6"/>
  <c r="U54" i="6"/>
  <c r="W28" i="6"/>
  <c r="S28" i="6"/>
  <c r="V28" i="6" s="1"/>
  <c r="G61" i="6"/>
  <c r="Q61" i="6"/>
  <c r="S6" i="6"/>
  <c r="V6" i="6" s="1"/>
  <c r="U8" i="6"/>
  <c r="S10" i="6"/>
  <c r="V10" i="6" s="1"/>
  <c r="U12" i="6"/>
  <c r="S14" i="6"/>
  <c r="V14" i="6" s="1"/>
  <c r="D62" i="6"/>
  <c r="P62" i="6"/>
  <c r="S17" i="6"/>
  <c r="V17" i="6" s="1"/>
  <c r="U19" i="6"/>
  <c r="J63" i="6"/>
  <c r="R63" i="6"/>
  <c r="U63" i="6" s="1"/>
  <c r="W22" i="6"/>
  <c r="Q64" i="6"/>
  <c r="W23" i="6"/>
  <c r="S23" i="6"/>
  <c r="V23" i="6" s="1"/>
  <c r="S26" i="6"/>
  <c r="V26" i="6" s="1"/>
  <c r="J66" i="6"/>
  <c r="R66" i="6"/>
  <c r="U66" i="6" s="1"/>
  <c r="U27" i="6"/>
  <c r="M67" i="6"/>
  <c r="W32" i="6"/>
  <c r="W34" i="6"/>
  <c r="S34" i="6"/>
  <c r="V34" i="6" s="1"/>
  <c r="U35" i="6"/>
  <c r="S36" i="6"/>
  <c r="V36" i="6" s="1"/>
  <c r="X36" i="6"/>
  <c r="W37" i="6"/>
  <c r="G69" i="6"/>
  <c r="Q69" i="6"/>
  <c r="W69" i="6" s="1"/>
  <c r="W38" i="6"/>
  <c r="S38" i="6"/>
  <c r="V38" i="6" s="1"/>
  <c r="S42" i="6"/>
  <c r="V42" i="6" s="1"/>
  <c r="X42" i="6"/>
  <c r="U45" i="6"/>
  <c r="J61" i="6"/>
  <c r="W9" i="6"/>
  <c r="X10" i="6"/>
  <c r="S13" i="6"/>
  <c r="V13" i="6" s="1"/>
  <c r="W13" i="6"/>
  <c r="X14" i="6"/>
  <c r="G62" i="6"/>
  <c r="Q62" i="6"/>
  <c r="S16" i="6"/>
  <c r="V16" i="6" s="1"/>
  <c r="W16" i="6"/>
  <c r="X17" i="6"/>
  <c r="M63" i="6"/>
  <c r="S20" i="6"/>
  <c r="V20" i="6" s="1"/>
  <c r="W20" i="6"/>
  <c r="S22" i="6"/>
  <c r="V22" i="6" s="1"/>
  <c r="X23" i="6"/>
  <c r="Q65" i="6"/>
  <c r="U26" i="6"/>
  <c r="M66" i="6"/>
  <c r="T28" i="6"/>
  <c r="S32" i="6"/>
  <c r="V32" i="6" s="1"/>
  <c r="J68" i="6"/>
  <c r="R68" i="6"/>
  <c r="U68" i="6" s="1"/>
  <c r="U33" i="6"/>
  <c r="S37" i="6"/>
  <c r="V37" i="6" s="1"/>
  <c r="X38" i="6"/>
  <c r="P70" i="6"/>
  <c r="U41" i="6"/>
  <c r="T44" i="6"/>
  <c r="W53" i="6"/>
  <c r="S53" i="6"/>
  <c r="V53" i="6" s="1"/>
  <c r="T53" i="6"/>
  <c r="R61" i="6"/>
  <c r="X61" i="6" s="1"/>
  <c r="X6" i="6"/>
  <c r="S9" i="6"/>
  <c r="V9" i="6" s="1"/>
  <c r="M61" i="6"/>
  <c r="S5" i="6"/>
  <c r="V5" i="6" s="1"/>
  <c r="J62" i="6"/>
  <c r="R62" i="6"/>
  <c r="U62" i="6" s="1"/>
  <c r="T20" i="6"/>
  <c r="S24" i="6"/>
  <c r="V24" i="6" s="1"/>
  <c r="X24" i="6"/>
  <c r="S29" i="6"/>
  <c r="V29" i="6" s="1"/>
  <c r="G67" i="6"/>
  <c r="Q67" i="6"/>
  <c r="M68" i="6"/>
  <c r="S33" i="6"/>
  <c r="V33" i="6" s="1"/>
  <c r="X33" i="6"/>
  <c r="W35" i="6"/>
  <c r="G70" i="6"/>
  <c r="Q70" i="6"/>
  <c r="W41" i="6"/>
  <c r="S41" i="6"/>
  <c r="V41" i="6" s="1"/>
  <c r="T45" i="6"/>
  <c r="W45" i="6"/>
  <c r="S45" i="6"/>
  <c r="V45" i="6" s="1"/>
  <c r="D71" i="6"/>
  <c r="P71" i="6"/>
  <c r="X46" i="6"/>
  <c r="T50" i="6"/>
  <c r="W50" i="6"/>
  <c r="S50" i="6"/>
  <c r="V50" i="6" s="1"/>
  <c r="U51" i="6"/>
  <c r="X51" i="6"/>
  <c r="T58" i="6"/>
  <c r="W58" i="6"/>
  <c r="S58" i="6"/>
  <c r="V58" i="6" s="1"/>
  <c r="U59" i="6"/>
  <c r="X59" i="6"/>
  <c r="E74" i="6"/>
  <c r="M64" i="6"/>
  <c r="J65" i="6"/>
  <c r="R65" i="6"/>
  <c r="U65" i="6" s="1"/>
  <c r="G66" i="6"/>
  <c r="Q66" i="6"/>
  <c r="J67" i="6"/>
  <c r="R67" i="6"/>
  <c r="U67" i="6" s="1"/>
  <c r="G68" i="6"/>
  <c r="Q68" i="6"/>
  <c r="W68" i="6" s="1"/>
  <c r="M69" i="6"/>
  <c r="M70" i="6"/>
  <c r="G71" i="6"/>
  <c r="Q71" i="6"/>
  <c r="W71" i="6" s="1"/>
  <c r="X47" i="6"/>
  <c r="W49" i="6"/>
  <c r="S49" i="6"/>
  <c r="S51" i="6"/>
  <c r="V51" i="6" s="1"/>
  <c r="W57" i="6"/>
  <c r="S57" i="6"/>
  <c r="S59" i="6"/>
  <c r="V59" i="6" s="1"/>
  <c r="V60" i="6"/>
  <c r="F72" i="6"/>
  <c r="J71" i="6"/>
  <c r="R71" i="6"/>
  <c r="U71" i="6" s="1"/>
  <c r="T54" i="6"/>
  <c r="W54" i="6"/>
  <c r="S54" i="6"/>
  <c r="V54" i="6" s="1"/>
  <c r="U55" i="6"/>
  <c r="X55" i="6"/>
  <c r="S73" i="6"/>
  <c r="V73" i="6" s="1"/>
  <c r="R73" i="4"/>
  <c r="Q73" i="4"/>
  <c r="D72" i="6" l="1"/>
  <c r="D74" i="6" s="1"/>
  <c r="Y21" i="6"/>
  <c r="Y30" i="6"/>
  <c r="V48" i="6"/>
  <c r="Y46" i="6"/>
  <c r="X69" i="6"/>
  <c r="Y31" i="6"/>
  <c r="X66" i="6"/>
  <c r="Y56" i="6"/>
  <c r="Y15" i="6"/>
  <c r="Y39" i="6"/>
  <c r="W63" i="6"/>
  <c r="Y18" i="6"/>
  <c r="Y19" i="6"/>
  <c r="Y27" i="6"/>
  <c r="X70" i="6"/>
  <c r="Y55" i="6"/>
  <c r="V43" i="6"/>
  <c r="Y14" i="6"/>
  <c r="Y40" i="6"/>
  <c r="Y38" i="6"/>
  <c r="X64" i="6"/>
  <c r="X62" i="6"/>
  <c r="V52" i="6"/>
  <c r="Y44" i="6"/>
  <c r="X65" i="6"/>
  <c r="Y35" i="6"/>
  <c r="Y25" i="6"/>
  <c r="Y5" i="6"/>
  <c r="Y26" i="6"/>
  <c r="Y9" i="6"/>
  <c r="Y50" i="6"/>
  <c r="P72" i="6"/>
  <c r="P74" i="6" s="1"/>
  <c r="X71" i="6"/>
  <c r="Y33" i="6"/>
  <c r="Y8" i="6"/>
  <c r="Y29" i="6"/>
  <c r="Y12" i="6"/>
  <c r="X68" i="6"/>
  <c r="Y54" i="6"/>
  <c r="Y59" i="6"/>
  <c r="Y10" i="6"/>
  <c r="Y16" i="6"/>
  <c r="Y7" i="6"/>
  <c r="Y11" i="6"/>
  <c r="T66" i="6"/>
  <c r="W66" i="6"/>
  <c r="S66" i="6"/>
  <c r="V66" i="6" s="1"/>
  <c r="T70" i="6"/>
  <c r="S70" i="6"/>
  <c r="V70" i="6" s="1"/>
  <c r="T67" i="6"/>
  <c r="S67" i="6"/>
  <c r="V67" i="6" s="1"/>
  <c r="J72" i="6"/>
  <c r="J74" i="6" s="1"/>
  <c r="Y42" i="6"/>
  <c r="Y23" i="6"/>
  <c r="T65" i="6"/>
  <c r="W65" i="6"/>
  <c r="S65" i="6"/>
  <c r="V65" i="6" s="1"/>
  <c r="Q72" i="6"/>
  <c r="T61" i="6"/>
  <c r="W61" i="6"/>
  <c r="S61" i="6"/>
  <c r="Y17" i="6"/>
  <c r="Y37" i="6"/>
  <c r="Y13" i="6"/>
  <c r="Y22" i="6"/>
  <c r="V49" i="6"/>
  <c r="Y49" i="6"/>
  <c r="W67" i="6"/>
  <c r="M72" i="6"/>
  <c r="M74" i="6" s="1"/>
  <c r="Y53" i="6"/>
  <c r="T64" i="6"/>
  <c r="W64" i="6"/>
  <c r="S64" i="6"/>
  <c r="Y61" i="6"/>
  <c r="G72" i="6"/>
  <c r="Y51" i="6"/>
  <c r="Y47" i="6"/>
  <c r="Y20" i="6"/>
  <c r="Y45" i="6"/>
  <c r="F74" i="6"/>
  <c r="V57" i="6"/>
  <c r="Y57" i="6"/>
  <c r="T69" i="6"/>
  <c r="S69" i="6"/>
  <c r="V69" i="6" s="1"/>
  <c r="Y28" i="6"/>
  <c r="W70" i="6"/>
  <c r="U61" i="6"/>
  <c r="R72" i="6"/>
  <c r="X72" i="6" s="1"/>
  <c r="T62" i="6"/>
  <c r="W62" i="6"/>
  <c r="S62" i="6"/>
  <c r="V62" i="6" s="1"/>
  <c r="T71" i="6"/>
  <c r="S71" i="6"/>
  <c r="V71" i="6" s="1"/>
  <c r="T68" i="6"/>
  <c r="S68" i="6"/>
  <c r="V68" i="6" s="1"/>
  <c r="X67" i="6"/>
  <c r="X63" i="6"/>
  <c r="Y36" i="6"/>
  <c r="Y24" i="6"/>
  <c r="Y58" i="6"/>
  <c r="S63" i="6"/>
  <c r="V63" i="6" s="1"/>
  <c r="Y41" i="6"/>
  <c r="Y32" i="6"/>
  <c r="Y34" i="6"/>
  <c r="Y6" i="6"/>
  <c r="R60" i="4"/>
  <c r="Q60" i="4"/>
  <c r="R59" i="4"/>
  <c r="Q59" i="4"/>
  <c r="R58" i="4"/>
  <c r="Q58" i="4"/>
  <c r="R57" i="4"/>
  <c r="Q57" i="4"/>
  <c r="R56" i="4"/>
  <c r="Q56" i="4"/>
  <c r="R55" i="4"/>
  <c r="Q55" i="4"/>
  <c r="R54" i="4"/>
  <c r="Q54" i="4"/>
  <c r="R53" i="4"/>
  <c r="Q53" i="4"/>
  <c r="R52" i="4"/>
  <c r="Q52" i="4"/>
  <c r="R51" i="4"/>
  <c r="Q51" i="4"/>
  <c r="R50" i="4"/>
  <c r="Q50" i="4"/>
  <c r="R49" i="4"/>
  <c r="Q49" i="4"/>
  <c r="R48" i="4"/>
  <c r="Q48" i="4"/>
  <c r="R47" i="4"/>
  <c r="Q47" i="4"/>
  <c r="R46" i="4"/>
  <c r="Q46" i="4"/>
  <c r="R45" i="4"/>
  <c r="Q45" i="4"/>
  <c r="R44" i="4"/>
  <c r="Q44" i="4"/>
  <c r="R43" i="4"/>
  <c r="Q43" i="4"/>
  <c r="R42" i="4"/>
  <c r="Q42" i="4"/>
  <c r="R41" i="4"/>
  <c r="Q41" i="4"/>
  <c r="R40" i="4"/>
  <c r="Q40" i="4"/>
  <c r="R39" i="4"/>
  <c r="Q39" i="4"/>
  <c r="R38" i="4"/>
  <c r="Q38" i="4"/>
  <c r="R37" i="4"/>
  <c r="Q37" i="4"/>
  <c r="R36" i="4"/>
  <c r="Q36" i="4"/>
  <c r="R35" i="4"/>
  <c r="Q35" i="4"/>
  <c r="R34" i="4"/>
  <c r="Q34" i="4"/>
  <c r="R33" i="4"/>
  <c r="Q33" i="4"/>
  <c r="R32" i="4"/>
  <c r="Q32" i="4"/>
  <c r="R31" i="4"/>
  <c r="Q31" i="4"/>
  <c r="R30" i="4"/>
  <c r="Q30" i="4"/>
  <c r="R29" i="4"/>
  <c r="Q29" i="4"/>
  <c r="R28" i="4"/>
  <c r="Q28" i="4"/>
  <c r="R27" i="4"/>
  <c r="Q27" i="4"/>
  <c r="R26" i="4"/>
  <c r="Q26" i="4"/>
  <c r="R25" i="4"/>
  <c r="Q25" i="4"/>
  <c r="R24" i="4"/>
  <c r="Q24" i="4"/>
  <c r="R23" i="4"/>
  <c r="Q23" i="4"/>
  <c r="R22" i="4"/>
  <c r="Q22" i="4"/>
  <c r="R21" i="4"/>
  <c r="Q21" i="4"/>
  <c r="R20" i="4"/>
  <c r="Q20" i="4"/>
  <c r="R19" i="4"/>
  <c r="Q19" i="4"/>
  <c r="R18" i="4"/>
  <c r="Q18" i="4"/>
  <c r="R17" i="4"/>
  <c r="Q17" i="4"/>
  <c r="R16" i="4"/>
  <c r="Q16" i="4"/>
  <c r="R15" i="4"/>
  <c r="Q15" i="4"/>
  <c r="R14" i="4"/>
  <c r="Q14" i="4"/>
  <c r="R13" i="4"/>
  <c r="Q13" i="4"/>
  <c r="R12" i="4"/>
  <c r="Q12" i="4"/>
  <c r="R11" i="4"/>
  <c r="Q11" i="4"/>
  <c r="R10" i="4"/>
  <c r="Q10" i="4"/>
  <c r="R9" i="4"/>
  <c r="Q9" i="4"/>
  <c r="R8" i="4"/>
  <c r="Q8" i="4"/>
  <c r="R7" i="4"/>
  <c r="Q7" i="4"/>
  <c r="R6" i="4"/>
  <c r="Q6" i="4"/>
  <c r="R5" i="4"/>
  <c r="Q5" i="4"/>
  <c r="O71" i="4"/>
  <c r="N71" i="4"/>
  <c r="O70" i="4"/>
  <c r="N70" i="4"/>
  <c r="O69" i="4"/>
  <c r="N69" i="4"/>
  <c r="O68" i="4"/>
  <c r="N68" i="4"/>
  <c r="O67" i="4"/>
  <c r="N67" i="4"/>
  <c r="O66" i="4"/>
  <c r="N66" i="4"/>
  <c r="O65" i="4"/>
  <c r="N65" i="4"/>
  <c r="O64" i="4"/>
  <c r="N64" i="4"/>
  <c r="O63" i="4"/>
  <c r="N63" i="4"/>
  <c r="O62" i="4"/>
  <c r="N62" i="4"/>
  <c r="O61" i="4"/>
  <c r="N61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K72" i="4" s="1"/>
  <c r="I71" i="4"/>
  <c r="H71" i="4"/>
  <c r="I70" i="4"/>
  <c r="H70" i="4"/>
  <c r="I69" i="4"/>
  <c r="H69" i="4"/>
  <c r="I68" i="4"/>
  <c r="H68" i="4"/>
  <c r="I67" i="4"/>
  <c r="H67" i="4"/>
  <c r="I66" i="4"/>
  <c r="H66" i="4"/>
  <c r="I65" i="4"/>
  <c r="H65" i="4"/>
  <c r="I64" i="4"/>
  <c r="H64" i="4"/>
  <c r="I63" i="4"/>
  <c r="H63" i="4"/>
  <c r="I62" i="4"/>
  <c r="H62" i="4"/>
  <c r="I61" i="4"/>
  <c r="H61" i="4"/>
  <c r="F71" i="4"/>
  <c r="E71" i="4"/>
  <c r="F70" i="4"/>
  <c r="E70" i="4"/>
  <c r="F69" i="4"/>
  <c r="E69" i="4"/>
  <c r="F68" i="4"/>
  <c r="E68" i="4"/>
  <c r="F67" i="4"/>
  <c r="E67" i="4"/>
  <c r="F66" i="4"/>
  <c r="E66" i="4"/>
  <c r="F65" i="4"/>
  <c r="E65" i="4"/>
  <c r="F64" i="4"/>
  <c r="E64" i="4"/>
  <c r="F63" i="4"/>
  <c r="E63" i="4"/>
  <c r="F62" i="4"/>
  <c r="E62" i="4"/>
  <c r="F61" i="4"/>
  <c r="E61" i="4"/>
  <c r="C71" i="4"/>
  <c r="C70" i="4"/>
  <c r="C69" i="4"/>
  <c r="C68" i="4"/>
  <c r="C67" i="4"/>
  <c r="C66" i="4"/>
  <c r="C65" i="4"/>
  <c r="C64" i="4"/>
  <c r="C63" i="4"/>
  <c r="C62" i="4"/>
  <c r="C61" i="4"/>
  <c r="B71" i="4"/>
  <c r="B70" i="4"/>
  <c r="B69" i="4"/>
  <c r="B68" i="4"/>
  <c r="B67" i="4"/>
  <c r="B66" i="4"/>
  <c r="B65" i="4"/>
  <c r="B64" i="4"/>
  <c r="B63" i="4"/>
  <c r="B62" i="4"/>
  <c r="B61" i="4"/>
  <c r="Q62" i="4" l="1"/>
  <c r="Q63" i="4"/>
  <c r="Q64" i="4"/>
  <c r="Q65" i="4"/>
  <c r="Q66" i="4"/>
  <c r="Q67" i="4"/>
  <c r="Q69" i="4"/>
  <c r="Q70" i="4"/>
  <c r="H72" i="4"/>
  <c r="Y70" i="6"/>
  <c r="Y67" i="6"/>
  <c r="Y68" i="6"/>
  <c r="Y66" i="6"/>
  <c r="Y71" i="6"/>
  <c r="Q74" i="6"/>
  <c r="T72" i="6"/>
  <c r="W72" i="6"/>
  <c r="U72" i="6"/>
  <c r="R74" i="6"/>
  <c r="U74" i="6" s="1"/>
  <c r="G74" i="6"/>
  <c r="S72" i="6"/>
  <c r="V61" i="6"/>
  <c r="Y69" i="6"/>
  <c r="Y63" i="6"/>
  <c r="V64" i="6"/>
  <c r="Y64" i="6"/>
  <c r="Y62" i="6"/>
  <c r="Y65" i="6"/>
  <c r="Q61" i="4"/>
  <c r="Q68" i="4"/>
  <c r="Q71" i="4"/>
  <c r="L72" i="4"/>
  <c r="F72" i="4"/>
  <c r="R61" i="4"/>
  <c r="R62" i="4"/>
  <c r="R63" i="4"/>
  <c r="R64" i="4"/>
  <c r="R65" i="4"/>
  <c r="R66" i="4"/>
  <c r="R67" i="4"/>
  <c r="R68" i="4"/>
  <c r="R69" i="4"/>
  <c r="R70" i="4"/>
  <c r="R71" i="4"/>
  <c r="I72" i="4"/>
  <c r="C72" i="4"/>
  <c r="B72" i="4"/>
  <c r="E72" i="4"/>
  <c r="N72" i="4"/>
  <c r="O72" i="4"/>
  <c r="X74" i="6" l="1"/>
  <c r="S74" i="6"/>
  <c r="V74" i="6" s="1"/>
  <c r="V72" i="6"/>
  <c r="Y72" i="6"/>
  <c r="T74" i="6"/>
  <c r="W74" i="6"/>
  <c r="Q72" i="4"/>
  <c r="Q74" i="4" s="1"/>
  <c r="R72" i="4"/>
  <c r="X72" i="4" s="1"/>
  <c r="M33" i="4"/>
  <c r="G12" i="4"/>
  <c r="M41" i="4"/>
  <c r="J15" i="4"/>
  <c r="U73" i="4"/>
  <c r="S73" i="4"/>
  <c r="T73" i="4"/>
  <c r="P73" i="4"/>
  <c r="D73" i="4"/>
  <c r="G43" i="4"/>
  <c r="D28" i="4"/>
  <c r="D7" i="4"/>
  <c r="G49" i="4"/>
  <c r="AA47" i="4"/>
  <c r="AA48" i="4"/>
  <c r="AA49" i="4" s="1"/>
  <c r="AA50" i="4" s="1"/>
  <c r="AA51" i="4" s="1"/>
  <c r="AA52" i="4" s="1"/>
  <c r="AA53" i="4" s="1"/>
  <c r="AA54" i="4" s="1"/>
  <c r="AA55" i="4" s="1"/>
  <c r="AA56" i="4" s="1"/>
  <c r="AA57" i="4" s="1"/>
  <c r="AA58" i="4" s="1"/>
  <c r="AA59" i="4" s="1"/>
  <c r="AA60" i="4" s="1"/>
  <c r="AA42" i="4"/>
  <c r="AA43" i="4" s="1"/>
  <c r="AA44" i="4" s="1"/>
  <c r="AA45" i="4" s="1"/>
  <c r="AA39" i="4"/>
  <c r="AA40" i="4" s="1"/>
  <c r="AA34" i="4"/>
  <c r="AA35" i="4"/>
  <c r="AA36" i="4" s="1"/>
  <c r="AA37" i="4" s="1"/>
  <c r="AA32" i="4"/>
  <c r="AA28" i="4"/>
  <c r="AA29" i="4" s="1"/>
  <c r="AA30" i="4" s="1"/>
  <c r="AA26" i="4"/>
  <c r="AA24" i="4"/>
  <c r="AA21" i="4"/>
  <c r="AA22" i="4" s="1"/>
  <c r="AA16" i="4"/>
  <c r="AA17" i="4" s="1"/>
  <c r="AA18" i="4" s="1"/>
  <c r="AA19" i="4" s="1"/>
  <c r="AA6" i="4"/>
  <c r="AA7" i="4" s="1"/>
  <c r="AA8" i="4" s="1"/>
  <c r="AA9" i="4" s="1"/>
  <c r="AA10" i="4" s="1"/>
  <c r="AA11" i="4" s="1"/>
  <c r="AA12" i="4" s="1"/>
  <c r="AA13" i="4" s="1"/>
  <c r="AA14" i="4" s="1"/>
  <c r="X60" i="4"/>
  <c r="P60" i="4"/>
  <c r="M60" i="4"/>
  <c r="J60" i="4"/>
  <c r="G60" i="4"/>
  <c r="D60" i="4"/>
  <c r="X59" i="4"/>
  <c r="P59" i="4"/>
  <c r="M59" i="4"/>
  <c r="J59" i="4"/>
  <c r="G59" i="4"/>
  <c r="D59" i="4"/>
  <c r="X58" i="4"/>
  <c r="W58" i="4"/>
  <c r="P58" i="4"/>
  <c r="M58" i="4"/>
  <c r="J58" i="4"/>
  <c r="G58" i="4"/>
  <c r="D58" i="4"/>
  <c r="T57" i="4"/>
  <c r="P57" i="4"/>
  <c r="M57" i="4"/>
  <c r="J57" i="4"/>
  <c r="G57" i="4"/>
  <c r="D57" i="4"/>
  <c r="X56" i="4"/>
  <c r="P56" i="4"/>
  <c r="M56" i="4"/>
  <c r="J56" i="4"/>
  <c r="G56" i="4"/>
  <c r="D56" i="4"/>
  <c r="P55" i="4"/>
  <c r="M55" i="4"/>
  <c r="J55" i="4"/>
  <c r="G55" i="4"/>
  <c r="D55" i="4"/>
  <c r="U54" i="4"/>
  <c r="P54" i="4"/>
  <c r="M54" i="4"/>
  <c r="J54" i="4"/>
  <c r="G54" i="4"/>
  <c r="D54" i="4"/>
  <c r="T53" i="4"/>
  <c r="P53" i="4"/>
  <c r="M53" i="4"/>
  <c r="J53" i="4"/>
  <c r="G53" i="4"/>
  <c r="D53" i="4"/>
  <c r="U52" i="4"/>
  <c r="P52" i="4"/>
  <c r="M52" i="4"/>
  <c r="J52" i="4"/>
  <c r="G52" i="4"/>
  <c r="D52" i="4"/>
  <c r="X51" i="4"/>
  <c r="P51" i="4"/>
  <c r="M51" i="4"/>
  <c r="J51" i="4"/>
  <c r="G51" i="4"/>
  <c r="D51" i="4"/>
  <c r="X50" i="4"/>
  <c r="P50" i="4"/>
  <c r="M50" i="4"/>
  <c r="J50" i="4"/>
  <c r="G50" i="4"/>
  <c r="D50" i="4"/>
  <c r="U49" i="4"/>
  <c r="P49" i="4"/>
  <c r="M49" i="4"/>
  <c r="J49" i="4"/>
  <c r="D49" i="4"/>
  <c r="W48" i="4"/>
  <c r="P48" i="4"/>
  <c r="M48" i="4"/>
  <c r="J48" i="4"/>
  <c r="G48" i="4"/>
  <c r="D48" i="4"/>
  <c r="U47" i="4"/>
  <c r="T47" i="4"/>
  <c r="P47" i="4"/>
  <c r="M47" i="4"/>
  <c r="J47" i="4"/>
  <c r="G47" i="4"/>
  <c r="D47" i="4"/>
  <c r="X46" i="4"/>
  <c r="P46" i="4"/>
  <c r="M46" i="4"/>
  <c r="J46" i="4"/>
  <c r="G46" i="4"/>
  <c r="D46" i="4"/>
  <c r="T45" i="4"/>
  <c r="P45" i="4"/>
  <c r="M45" i="4"/>
  <c r="J45" i="4"/>
  <c r="G45" i="4"/>
  <c r="D45" i="4"/>
  <c r="U44" i="4"/>
  <c r="P44" i="4"/>
  <c r="M44" i="4"/>
  <c r="J44" i="4"/>
  <c r="G44" i="4"/>
  <c r="D44" i="4"/>
  <c r="U43" i="4"/>
  <c r="T43" i="4"/>
  <c r="P43" i="4"/>
  <c r="M43" i="4"/>
  <c r="J43" i="4"/>
  <c r="D43" i="4"/>
  <c r="X42" i="4"/>
  <c r="P42" i="4"/>
  <c r="M42" i="4"/>
  <c r="J42" i="4"/>
  <c r="G42" i="4"/>
  <c r="D42" i="4"/>
  <c r="W41" i="4"/>
  <c r="P41" i="4"/>
  <c r="J41" i="4"/>
  <c r="G41" i="4"/>
  <c r="D41" i="4"/>
  <c r="W40" i="4"/>
  <c r="P40" i="4"/>
  <c r="M40" i="4"/>
  <c r="J40" i="4"/>
  <c r="G40" i="4"/>
  <c r="D40" i="4"/>
  <c r="W39" i="4"/>
  <c r="P39" i="4"/>
  <c r="M39" i="4"/>
  <c r="J39" i="4"/>
  <c r="G39" i="4"/>
  <c r="D39" i="4"/>
  <c r="W38" i="4"/>
  <c r="P38" i="4"/>
  <c r="P69" i="4" s="1"/>
  <c r="M38" i="4"/>
  <c r="J38" i="4"/>
  <c r="G38" i="4"/>
  <c r="D38" i="4"/>
  <c r="D69" i="4" s="1"/>
  <c r="U37" i="4"/>
  <c r="W37" i="4"/>
  <c r="P37" i="4"/>
  <c r="M37" i="4"/>
  <c r="J37" i="4"/>
  <c r="G37" i="4"/>
  <c r="D37" i="4"/>
  <c r="X36" i="4"/>
  <c r="T36" i="4"/>
  <c r="P36" i="4"/>
  <c r="M36" i="4"/>
  <c r="J36" i="4"/>
  <c r="G36" i="4"/>
  <c r="D36" i="4"/>
  <c r="S35" i="4"/>
  <c r="T35" i="4"/>
  <c r="P35" i="4"/>
  <c r="M35" i="4"/>
  <c r="J35" i="4"/>
  <c r="G35" i="4"/>
  <c r="D35" i="4"/>
  <c r="U34" i="4"/>
  <c r="T34" i="4"/>
  <c r="P34" i="4"/>
  <c r="M34" i="4"/>
  <c r="J34" i="4"/>
  <c r="G34" i="4"/>
  <c r="D34" i="4"/>
  <c r="P33" i="4"/>
  <c r="J33" i="4"/>
  <c r="G33" i="4"/>
  <c r="D33" i="4"/>
  <c r="U32" i="4"/>
  <c r="W32" i="4"/>
  <c r="P32" i="4"/>
  <c r="M32" i="4"/>
  <c r="J32" i="4"/>
  <c r="G32" i="4"/>
  <c r="D32" i="4"/>
  <c r="W31" i="4"/>
  <c r="T31" i="4"/>
  <c r="P31" i="4"/>
  <c r="M31" i="4"/>
  <c r="J31" i="4"/>
  <c r="G31" i="4"/>
  <c r="D31" i="4"/>
  <c r="P30" i="4"/>
  <c r="M30" i="4"/>
  <c r="J30" i="4"/>
  <c r="G30" i="4"/>
  <c r="D30" i="4"/>
  <c r="T29" i="4"/>
  <c r="P29" i="4"/>
  <c r="M29" i="4"/>
  <c r="J29" i="4"/>
  <c r="G29" i="4"/>
  <c r="D29" i="4"/>
  <c r="U28" i="4"/>
  <c r="X28" i="4"/>
  <c r="P28" i="4"/>
  <c r="M28" i="4"/>
  <c r="J28" i="4"/>
  <c r="G28" i="4"/>
  <c r="T27" i="4"/>
  <c r="P27" i="4"/>
  <c r="M27" i="4"/>
  <c r="J27" i="4"/>
  <c r="G27" i="4"/>
  <c r="D27" i="4"/>
  <c r="P26" i="4"/>
  <c r="M26" i="4"/>
  <c r="J26" i="4"/>
  <c r="G26" i="4"/>
  <c r="D26" i="4"/>
  <c r="X25" i="4"/>
  <c r="T25" i="4"/>
  <c r="P25" i="4"/>
  <c r="P65" i="4" s="1"/>
  <c r="M25" i="4"/>
  <c r="J25" i="4"/>
  <c r="G25" i="4"/>
  <c r="D25" i="4"/>
  <c r="X24" i="4"/>
  <c r="W24" i="4"/>
  <c r="P24" i="4"/>
  <c r="M24" i="4"/>
  <c r="J24" i="4"/>
  <c r="G24" i="4"/>
  <c r="D24" i="4"/>
  <c r="U23" i="4"/>
  <c r="W23" i="4"/>
  <c r="P23" i="4"/>
  <c r="M23" i="4"/>
  <c r="J23" i="4"/>
  <c r="G23" i="4"/>
  <c r="D23" i="4"/>
  <c r="W22" i="4"/>
  <c r="P22" i="4"/>
  <c r="M22" i="4"/>
  <c r="J22" i="4"/>
  <c r="G22" i="4"/>
  <c r="D22" i="4"/>
  <c r="U21" i="4"/>
  <c r="T21" i="4"/>
  <c r="P21" i="4"/>
  <c r="M21" i="4"/>
  <c r="J21" i="4"/>
  <c r="G21" i="4"/>
  <c r="D21" i="4"/>
  <c r="X20" i="4"/>
  <c r="T20" i="4"/>
  <c r="P20" i="4"/>
  <c r="M20" i="4"/>
  <c r="J20" i="4"/>
  <c r="G20" i="4"/>
  <c r="D20" i="4"/>
  <c r="U19" i="4"/>
  <c r="P19" i="4"/>
  <c r="M19" i="4"/>
  <c r="J19" i="4"/>
  <c r="G19" i="4"/>
  <c r="D19" i="4"/>
  <c r="W18" i="4"/>
  <c r="P18" i="4"/>
  <c r="M18" i="4"/>
  <c r="J18" i="4"/>
  <c r="G18" i="4"/>
  <c r="D18" i="4"/>
  <c r="T17" i="4"/>
  <c r="W17" i="4"/>
  <c r="P17" i="4"/>
  <c r="M17" i="4"/>
  <c r="J17" i="4"/>
  <c r="G17" i="4"/>
  <c r="D17" i="4"/>
  <c r="X16" i="4"/>
  <c r="T16" i="4"/>
  <c r="P16" i="4"/>
  <c r="M16" i="4"/>
  <c r="J16" i="4"/>
  <c r="G16" i="4"/>
  <c r="D16" i="4"/>
  <c r="X15" i="4"/>
  <c r="S15" i="4"/>
  <c r="P15" i="4"/>
  <c r="M15" i="4"/>
  <c r="G15" i="4"/>
  <c r="D15" i="4"/>
  <c r="X14" i="4"/>
  <c r="T14" i="4"/>
  <c r="P14" i="4"/>
  <c r="M14" i="4"/>
  <c r="J14" i="4"/>
  <c r="G14" i="4"/>
  <c r="D14" i="4"/>
  <c r="U13" i="4"/>
  <c r="P13" i="4"/>
  <c r="M13" i="4"/>
  <c r="J13" i="4"/>
  <c r="G13" i="4"/>
  <c r="D13" i="4"/>
  <c r="U12" i="4"/>
  <c r="W12" i="4"/>
  <c r="P12" i="4"/>
  <c r="M12" i="4"/>
  <c r="J12" i="4"/>
  <c r="D12" i="4"/>
  <c r="X11" i="4"/>
  <c r="T11" i="4"/>
  <c r="P11" i="4"/>
  <c r="M11" i="4"/>
  <c r="J11" i="4"/>
  <c r="G11" i="4"/>
  <c r="D11" i="4"/>
  <c r="W10" i="4"/>
  <c r="P10" i="4"/>
  <c r="M10" i="4"/>
  <c r="J10" i="4"/>
  <c r="G10" i="4"/>
  <c r="D10" i="4"/>
  <c r="U9" i="4"/>
  <c r="T9" i="4"/>
  <c r="W9" i="4"/>
  <c r="P9" i="4"/>
  <c r="M9" i="4"/>
  <c r="J9" i="4"/>
  <c r="G9" i="4"/>
  <c r="D9" i="4"/>
  <c r="X8" i="4"/>
  <c r="P8" i="4"/>
  <c r="M8" i="4"/>
  <c r="J8" i="4"/>
  <c r="G8" i="4"/>
  <c r="D8" i="4"/>
  <c r="T7" i="4"/>
  <c r="P7" i="4"/>
  <c r="M7" i="4"/>
  <c r="J7" i="4"/>
  <c r="G7" i="4"/>
  <c r="X6" i="4"/>
  <c r="W6" i="4"/>
  <c r="P6" i="4"/>
  <c r="M6" i="4"/>
  <c r="J6" i="4"/>
  <c r="G6" i="4"/>
  <c r="D6" i="4"/>
  <c r="X5" i="4"/>
  <c r="P5" i="4"/>
  <c r="M5" i="4"/>
  <c r="J5" i="4"/>
  <c r="G5" i="4"/>
  <c r="D5" i="4"/>
  <c r="W44" i="4"/>
  <c r="U72" i="4"/>
  <c r="B74" i="4"/>
  <c r="W14" i="4"/>
  <c r="W11" i="4"/>
  <c r="T6" i="4"/>
  <c r="T33" i="4"/>
  <c r="W33" i="4"/>
  <c r="T12" i="4"/>
  <c r="T18" i="4"/>
  <c r="U24" i="4"/>
  <c r="T38" i="4"/>
  <c r="X23" i="4"/>
  <c r="U36" i="4"/>
  <c r="U15" i="4"/>
  <c r="T58" i="4"/>
  <c r="S39" i="4"/>
  <c r="U7" i="4"/>
  <c r="X27" i="4"/>
  <c r="U27" i="4"/>
  <c r="W25" i="4"/>
  <c r="U55" i="4"/>
  <c r="X55" i="4"/>
  <c r="U48" i="4"/>
  <c r="X48" i="4"/>
  <c r="T60" i="4"/>
  <c r="W60" i="4"/>
  <c r="T8" i="4"/>
  <c r="W8" i="4"/>
  <c r="W30" i="4"/>
  <c r="T30" i="4"/>
  <c r="T32" i="4"/>
  <c r="U35" i="4"/>
  <c r="T44" i="4"/>
  <c r="T59" i="4"/>
  <c r="W59" i="4"/>
  <c r="T39" i="4"/>
  <c r="X7" i="4"/>
  <c r="U16" i="4"/>
  <c r="X34" i="4"/>
  <c r="X49" i="4"/>
  <c r="S44" i="4"/>
  <c r="W43" i="4"/>
  <c r="U42" i="4"/>
  <c r="T41" i="4"/>
  <c r="W70" i="4"/>
  <c r="T40" i="4"/>
  <c r="S29" i="4"/>
  <c r="W29" i="4"/>
  <c r="L74" i="4"/>
  <c r="S16" i="4"/>
  <c r="K74" i="4"/>
  <c r="U58" i="4"/>
  <c r="X54" i="4"/>
  <c r="S53" i="4"/>
  <c r="W53" i="4"/>
  <c r="X52" i="4"/>
  <c r="S50" i="4"/>
  <c r="T48" i="4"/>
  <c r="S48" i="4"/>
  <c r="Y48" i="4" s="1"/>
  <c r="X47" i="4"/>
  <c r="W47" i="4"/>
  <c r="U46" i="4"/>
  <c r="X44" i="4"/>
  <c r="S42" i="4"/>
  <c r="S34" i="4"/>
  <c r="W67" i="4"/>
  <c r="U25" i="4"/>
  <c r="T64" i="4"/>
  <c r="X21" i="4"/>
  <c r="H74" i="4"/>
  <c r="S21" i="4"/>
  <c r="Y21" i="4" s="1"/>
  <c r="W21" i="4"/>
  <c r="I74" i="4"/>
  <c r="X19" i="4"/>
  <c r="S14" i="4"/>
  <c r="T10" i="4"/>
  <c r="S8" i="4"/>
  <c r="S6" i="4"/>
  <c r="U6" i="4"/>
  <c r="S58" i="4"/>
  <c r="W57" i="4"/>
  <c r="U56" i="4"/>
  <c r="U51" i="4"/>
  <c r="U50" i="4"/>
  <c r="W45" i="4"/>
  <c r="T37" i="4"/>
  <c r="S36" i="4"/>
  <c r="X35" i="4"/>
  <c r="Y34" i="4"/>
  <c r="X32" i="4"/>
  <c r="U29" i="4"/>
  <c r="W27" i="4"/>
  <c r="S27" i="4"/>
  <c r="S23" i="4"/>
  <c r="T23" i="4"/>
  <c r="T22" i="4"/>
  <c r="W20" i="4"/>
  <c r="F74" i="4"/>
  <c r="W16" i="4"/>
  <c r="E74" i="4"/>
  <c r="U14" i="4"/>
  <c r="X13" i="4"/>
  <c r="S12" i="4"/>
  <c r="X12" i="4"/>
  <c r="U61" i="4"/>
  <c r="X9" i="4"/>
  <c r="S9" i="4"/>
  <c r="U8" i="4"/>
  <c r="T61" i="4"/>
  <c r="U5" i="4"/>
  <c r="W46" i="4"/>
  <c r="S46" i="4"/>
  <c r="T71" i="4"/>
  <c r="W69" i="4"/>
  <c r="U10" i="4"/>
  <c r="X10" i="4"/>
  <c r="S10" i="4"/>
  <c r="U26" i="4"/>
  <c r="X26" i="4"/>
  <c r="X38" i="4"/>
  <c r="S69" i="4"/>
  <c r="U38" i="4"/>
  <c r="S38" i="4"/>
  <c r="Y38" i="4" s="1"/>
  <c r="T49" i="4"/>
  <c r="S49" i="4"/>
  <c r="V49" i="4" s="1"/>
  <c r="W49" i="4"/>
  <c r="W56" i="4"/>
  <c r="S56" i="4"/>
  <c r="V56" i="4" s="1"/>
  <c r="T56" i="4"/>
  <c r="O74" i="4"/>
  <c r="S22" i="4"/>
  <c r="U22" i="4"/>
  <c r="X22" i="4"/>
  <c r="S55" i="4"/>
  <c r="W55" i="4"/>
  <c r="T55" i="4"/>
  <c r="T46" i="4"/>
  <c r="S18" i="4"/>
  <c r="X18" i="4"/>
  <c r="U18" i="4"/>
  <c r="U20" i="4"/>
  <c r="S20" i="4"/>
  <c r="X33" i="4"/>
  <c r="X68" i="4"/>
  <c r="U33" i="4"/>
  <c r="S33" i="4"/>
  <c r="S41" i="4"/>
  <c r="V41" i="4" s="1"/>
  <c r="U41" i="4"/>
  <c r="X41" i="4"/>
  <c r="X45" i="4"/>
  <c r="S45" i="4"/>
  <c r="U45" i="4"/>
  <c r="S52" i="4"/>
  <c r="T52" i="4"/>
  <c r="W52" i="4"/>
  <c r="T69" i="4"/>
  <c r="U70" i="4"/>
  <c r="U17" i="4"/>
  <c r="S17" i="4"/>
  <c r="X17" i="4"/>
  <c r="S28" i="4"/>
  <c r="W28" i="4"/>
  <c r="T28" i="4"/>
  <c r="X31" i="4"/>
  <c r="S31" i="4"/>
  <c r="U31" i="4"/>
  <c r="X40" i="4"/>
  <c r="U40" i="4"/>
  <c r="S40" i="4"/>
  <c r="T51" i="4"/>
  <c r="W51" i="4"/>
  <c r="S51" i="4"/>
  <c r="U11" i="4"/>
  <c r="S11" i="4"/>
  <c r="W15" i="4"/>
  <c r="T15" i="4"/>
  <c r="X30" i="4"/>
  <c r="U30" i="4"/>
  <c r="U53" i="4"/>
  <c r="X53" i="4"/>
  <c r="X57" i="4"/>
  <c r="S57" i="4"/>
  <c r="S59" i="4"/>
  <c r="U59" i="4"/>
  <c r="U60" i="4"/>
  <c r="S60" i="4"/>
  <c r="S37" i="4"/>
  <c r="S32" i="4"/>
  <c r="S30" i="4"/>
  <c r="X37" i="4"/>
  <c r="S25" i="4"/>
  <c r="S47" i="4"/>
  <c r="V47" i="4" s="1"/>
  <c r="U57" i="4"/>
  <c r="S5" i="4"/>
  <c r="T5" i="4"/>
  <c r="W5" i="4"/>
  <c r="W7" i="4"/>
  <c r="S7" i="4"/>
  <c r="T19" i="4"/>
  <c r="W19" i="4"/>
  <c r="S19" i="4"/>
  <c r="X29" i="4"/>
  <c r="W34" i="4"/>
  <c r="T68" i="4"/>
  <c r="W35" i="4"/>
  <c r="W36" i="4"/>
  <c r="T42" i="4"/>
  <c r="W42" i="4"/>
  <c r="X43" i="4"/>
  <c r="S43" i="4"/>
  <c r="T13" i="4"/>
  <c r="W13" i="4"/>
  <c r="S13" i="4"/>
  <c r="Y13" i="4" s="1"/>
  <c r="S24" i="4"/>
  <c r="Y24" i="4" s="1"/>
  <c r="T24" i="4"/>
  <c r="W26" i="4"/>
  <c r="S26" i="4"/>
  <c r="V26" i="4" s="1"/>
  <c r="T26" i="4"/>
  <c r="U39" i="4"/>
  <c r="X39" i="4"/>
  <c r="N74" i="4"/>
  <c r="T50" i="4"/>
  <c r="W50" i="4"/>
  <c r="T54" i="4"/>
  <c r="S54" i="4"/>
  <c r="W54" i="4"/>
  <c r="T67" i="4"/>
  <c r="T70" i="4"/>
  <c r="U68" i="4"/>
  <c r="W64" i="4"/>
  <c r="X61" i="4"/>
  <c r="U64" i="4"/>
  <c r="S64" i="4"/>
  <c r="X64" i="4"/>
  <c r="W63" i="4"/>
  <c r="T63" i="4"/>
  <c r="S61" i="4"/>
  <c r="W61" i="4"/>
  <c r="S67" i="4"/>
  <c r="X67" i="4"/>
  <c r="U62" i="4"/>
  <c r="X62" i="4"/>
  <c r="X65" i="4"/>
  <c r="U65" i="4"/>
  <c r="T66" i="4"/>
  <c r="W66" i="4"/>
  <c r="S66" i="4"/>
  <c r="W71" i="4"/>
  <c r="S71" i="4"/>
  <c r="U67" i="4"/>
  <c r="U66" i="4"/>
  <c r="X66" i="4"/>
  <c r="U71" i="4"/>
  <c r="X71" i="4"/>
  <c r="X70" i="4"/>
  <c r="S70" i="4"/>
  <c r="U69" i="4"/>
  <c r="X69" i="4"/>
  <c r="T65" i="4"/>
  <c r="S65" i="4"/>
  <c r="W65" i="4"/>
  <c r="W68" i="4"/>
  <c r="S68" i="4"/>
  <c r="W62" i="4"/>
  <c r="S62" i="4"/>
  <c r="T62" i="4"/>
  <c r="U63" i="4"/>
  <c r="X63" i="4"/>
  <c r="S63" i="4"/>
  <c r="W72" i="4" l="1"/>
  <c r="G65" i="4"/>
  <c r="V73" i="4"/>
  <c r="Y74" i="6"/>
  <c r="M69" i="4"/>
  <c r="D65" i="4"/>
  <c r="V65" i="4" s="1"/>
  <c r="P71" i="4"/>
  <c r="Y31" i="4"/>
  <c r="J66" i="4"/>
  <c r="R74" i="4"/>
  <c r="X74" i="4" s="1"/>
  <c r="Y46" i="4"/>
  <c r="Y49" i="4"/>
  <c r="Y60" i="4"/>
  <c r="Y55" i="4"/>
  <c r="V40" i="4"/>
  <c r="D68" i="4"/>
  <c r="V68" i="4" s="1"/>
  <c r="V35" i="4"/>
  <c r="V27" i="4"/>
  <c r="V8" i="4"/>
  <c r="V6" i="4"/>
  <c r="M64" i="4"/>
  <c r="Y52" i="4"/>
  <c r="M61" i="4"/>
  <c r="M63" i="4"/>
  <c r="Y12" i="4"/>
  <c r="J67" i="4"/>
  <c r="Y54" i="4"/>
  <c r="Y30" i="4"/>
  <c r="Y44" i="4"/>
  <c r="V21" i="4"/>
  <c r="G66" i="4"/>
  <c r="V34" i="4"/>
  <c r="Y35" i="4"/>
  <c r="G70" i="4"/>
  <c r="Y15" i="4"/>
  <c r="Y7" i="4"/>
  <c r="Y5" i="4"/>
  <c r="Y20" i="4"/>
  <c r="Y18" i="4"/>
  <c r="Y23" i="4"/>
  <c r="Y41" i="4"/>
  <c r="V30" i="4"/>
  <c r="Y32" i="4"/>
  <c r="G67" i="4"/>
  <c r="V58" i="4"/>
  <c r="D71" i="4"/>
  <c r="V71" i="4" s="1"/>
  <c r="V43" i="4"/>
  <c r="V31" i="4"/>
  <c r="V17" i="4"/>
  <c r="V16" i="4"/>
  <c r="D62" i="4"/>
  <c r="V62" i="4" s="1"/>
  <c r="V14" i="4"/>
  <c r="D61" i="4"/>
  <c r="V61" i="4" s="1"/>
  <c r="P61" i="4"/>
  <c r="V55" i="4"/>
  <c r="Y8" i="4"/>
  <c r="M70" i="4"/>
  <c r="M65" i="4"/>
  <c r="M66" i="4"/>
  <c r="V24" i="4"/>
  <c r="V60" i="4"/>
  <c r="M67" i="4"/>
  <c r="M62" i="4"/>
  <c r="M71" i="4"/>
  <c r="M68" i="4"/>
  <c r="W74" i="4"/>
  <c r="V12" i="4"/>
  <c r="Y53" i="4"/>
  <c r="V18" i="4"/>
  <c r="V20" i="4"/>
  <c r="Y25" i="4"/>
  <c r="Y37" i="4"/>
  <c r="Y59" i="4"/>
  <c r="Y45" i="4"/>
  <c r="J68" i="4"/>
  <c r="J71" i="4"/>
  <c r="J62" i="4"/>
  <c r="Y47" i="4"/>
  <c r="Y51" i="4"/>
  <c r="J65" i="4"/>
  <c r="Y65" i="4" s="1"/>
  <c r="J70" i="4"/>
  <c r="Y11" i="4"/>
  <c r="J61" i="4"/>
  <c r="J63" i="4"/>
  <c r="J64" i="4"/>
  <c r="J69" i="4"/>
  <c r="V15" i="4"/>
  <c r="V50" i="4"/>
  <c r="D64" i="4"/>
  <c r="V64" i="4" s="1"/>
  <c r="V19" i="4"/>
  <c r="V7" i="4"/>
  <c r="V57" i="4"/>
  <c r="V9" i="4"/>
  <c r="D67" i="4"/>
  <c r="V67" i="4" s="1"/>
  <c r="D63" i="4"/>
  <c r="V63" i="4" s="1"/>
  <c r="V52" i="4"/>
  <c r="V33" i="4"/>
  <c r="D66" i="4"/>
  <c r="V66" i="4" s="1"/>
  <c r="D70" i="4"/>
  <c r="V70" i="4" s="1"/>
  <c r="Y22" i="4"/>
  <c r="G61" i="4"/>
  <c r="G62" i="4"/>
  <c r="G68" i="4"/>
  <c r="Y68" i="4" s="1"/>
  <c r="G71" i="4"/>
  <c r="Y71" i="4" s="1"/>
  <c r="Y28" i="4"/>
  <c r="Y58" i="4"/>
  <c r="Y42" i="4"/>
  <c r="G63" i="4"/>
  <c r="G64" i="4"/>
  <c r="G69" i="4"/>
  <c r="Y10" i="4"/>
  <c r="Y36" i="4"/>
  <c r="Y29" i="4"/>
  <c r="Y39" i="4"/>
  <c r="Y27" i="4"/>
  <c r="V53" i="4"/>
  <c r="Y57" i="4"/>
  <c r="Y43" i="4"/>
  <c r="Y56" i="4"/>
  <c r="V45" i="4"/>
  <c r="V59" i="4"/>
  <c r="V25" i="4"/>
  <c r="Y19" i="4"/>
  <c r="V11" i="4"/>
  <c r="V29" i="4"/>
  <c r="V37" i="4"/>
  <c r="V38" i="4"/>
  <c r="V28" i="4"/>
  <c r="V51" i="4"/>
  <c r="P63" i="4"/>
  <c r="V46" i="4"/>
  <c r="V10" i="4"/>
  <c r="Y16" i="4"/>
  <c r="Y17" i="4"/>
  <c r="Y33" i="4"/>
  <c r="Y6" i="4"/>
  <c r="Y50" i="4"/>
  <c r="P67" i="4"/>
  <c r="P70" i="4"/>
  <c r="V13" i="4"/>
  <c r="Y26" i="4"/>
  <c r="V23" i="4"/>
  <c r="P64" i="4"/>
  <c r="V32" i="4"/>
  <c r="S72" i="4"/>
  <c r="S74" i="4" s="1"/>
  <c r="V22" i="4"/>
  <c r="Y14" i="4"/>
  <c r="V44" i="4"/>
  <c r="Y40" i="4"/>
  <c r="V48" i="4"/>
  <c r="P62" i="4"/>
  <c r="P66" i="4"/>
  <c r="P68" i="4"/>
  <c r="V54" i="4"/>
  <c r="Y9" i="4"/>
  <c r="V42" i="4"/>
  <c r="V36" i="4"/>
  <c r="V39" i="4"/>
  <c r="V5" i="4"/>
  <c r="V69" i="4"/>
  <c r="T74" i="4"/>
  <c r="C74" i="4"/>
  <c r="T72" i="4"/>
  <c r="Y70" i="4" l="1"/>
  <c r="Y67" i="4"/>
  <c r="Y62" i="4"/>
  <c r="Y66" i="4"/>
  <c r="U74" i="4"/>
  <c r="J72" i="4"/>
  <c r="J74" i="4" s="1"/>
  <c r="M72" i="4"/>
  <c r="M74" i="4" s="1"/>
  <c r="Y69" i="4"/>
  <c r="Y61" i="4"/>
  <c r="G72" i="4"/>
  <c r="G74" i="4" s="1"/>
  <c r="D72" i="4"/>
  <c r="D74" i="4" s="1"/>
  <c r="V74" i="4" s="1"/>
  <c r="Y63" i="4"/>
  <c r="Y64" i="4"/>
  <c r="P72" i="4"/>
  <c r="P74" i="4" s="1"/>
  <c r="Y74" i="4" l="1"/>
  <c r="Y72" i="4"/>
  <c r="V72" i="4"/>
</calcChain>
</file>

<file path=xl/sharedStrings.xml><?xml version="1.0" encoding="utf-8"?>
<sst xmlns="http://schemas.openxmlformats.org/spreadsheetml/2006/main" count="378" uniqueCount="99">
  <si>
    <t>　　投 票 区</t>
  </si>
  <si>
    <t>男</t>
  </si>
  <si>
    <t>女</t>
  </si>
  <si>
    <t>計</t>
  </si>
  <si>
    <t>黒沢尻第</t>
  </si>
  <si>
    <t>小計</t>
  </si>
  <si>
    <t>合計</t>
  </si>
  <si>
    <t>期日前投票者（パル）</t>
    <rPh sb="0" eb="2">
      <t>キジツ</t>
    </rPh>
    <rPh sb="2" eb="3">
      <t>ゼン</t>
    </rPh>
    <rPh sb="3" eb="5">
      <t>トウヒョウ</t>
    </rPh>
    <rPh sb="5" eb="6">
      <t>シャ</t>
    </rPh>
    <phoneticPr fontId="2"/>
  </si>
  <si>
    <t>不在者投票者</t>
    <rPh sb="0" eb="3">
      <t>フザイシャ</t>
    </rPh>
    <rPh sb="3" eb="6">
      <t>トウヒョウシャ</t>
    </rPh>
    <phoneticPr fontId="2"/>
  </si>
  <si>
    <t>当日投票者</t>
    <rPh sb="0" eb="2">
      <t>トウジツ</t>
    </rPh>
    <rPh sb="2" eb="5">
      <t>トウヒョウシャ</t>
    </rPh>
    <phoneticPr fontId="2"/>
  </si>
  <si>
    <t>投票者合計</t>
    <rPh sb="0" eb="3">
      <t>トウヒョウシャ</t>
    </rPh>
    <rPh sb="3" eb="5">
      <t>ゴウケイ</t>
    </rPh>
    <phoneticPr fontId="2"/>
  </si>
  <si>
    <t>飯豊第</t>
    <phoneticPr fontId="2"/>
  </si>
  <si>
    <t>二子第</t>
    <phoneticPr fontId="2"/>
  </si>
  <si>
    <t>更木第</t>
    <phoneticPr fontId="2"/>
  </si>
  <si>
    <t>黒岩第</t>
    <phoneticPr fontId="2"/>
  </si>
  <si>
    <t>口内第</t>
    <phoneticPr fontId="2"/>
  </si>
  <si>
    <t>稲瀬第</t>
    <phoneticPr fontId="2"/>
  </si>
  <si>
    <t>相去第</t>
    <phoneticPr fontId="2"/>
  </si>
  <si>
    <t>鬼柳第</t>
    <phoneticPr fontId="2"/>
  </si>
  <si>
    <t>江釣子第</t>
    <phoneticPr fontId="2"/>
  </si>
  <si>
    <t>和賀第</t>
    <phoneticPr fontId="2"/>
  </si>
  <si>
    <t>投票率</t>
    <rPh sb="0" eb="2">
      <t>トウヒョウ</t>
    </rPh>
    <rPh sb="2" eb="3">
      <t>リツ</t>
    </rPh>
    <phoneticPr fontId="2"/>
  </si>
  <si>
    <t>在外投票</t>
    <rPh sb="0" eb="2">
      <t>ザイガイ</t>
    </rPh>
    <rPh sb="2" eb="4">
      <t>トウヒョウ</t>
    </rPh>
    <phoneticPr fontId="2"/>
  </si>
  <si>
    <t>総合計</t>
    <rPh sb="0" eb="1">
      <t>ソウ</t>
    </rPh>
    <rPh sb="1" eb="3">
      <t>ゴウケイ</t>
    </rPh>
    <phoneticPr fontId="2"/>
  </si>
  <si>
    <t>-</t>
    <phoneticPr fontId="2"/>
  </si>
  <si>
    <t>期日前投票の割合</t>
    <rPh sb="0" eb="2">
      <t>キジツ</t>
    </rPh>
    <rPh sb="2" eb="3">
      <t>ゼン</t>
    </rPh>
    <rPh sb="3" eb="5">
      <t>トウヒョウ</t>
    </rPh>
    <rPh sb="6" eb="8">
      <t>ワリアイ</t>
    </rPh>
    <phoneticPr fontId="2"/>
  </si>
  <si>
    <t>黒沢尻第1</t>
    <phoneticPr fontId="2"/>
  </si>
  <si>
    <t>黒沢尻第2</t>
  </si>
  <si>
    <t>黒沢尻第3</t>
  </si>
  <si>
    <t>黒沢尻第4</t>
  </si>
  <si>
    <t>黒沢尻第5</t>
  </si>
  <si>
    <t>黒沢尻第6</t>
  </si>
  <si>
    <t>黒沢尻第7</t>
  </si>
  <si>
    <t>黒沢尻第8</t>
  </si>
  <si>
    <t>黒沢尻第9</t>
  </si>
  <si>
    <t>黒沢尻第10</t>
  </si>
  <si>
    <t>飯豊第1</t>
    <phoneticPr fontId="2"/>
  </si>
  <si>
    <t>飯豊第2</t>
    <phoneticPr fontId="2"/>
  </si>
  <si>
    <t>飯豊第3</t>
    <phoneticPr fontId="2"/>
  </si>
  <si>
    <t>飯豊第4</t>
    <phoneticPr fontId="2"/>
  </si>
  <si>
    <t>飯豊第5</t>
    <phoneticPr fontId="2"/>
  </si>
  <si>
    <t>二子第1</t>
    <phoneticPr fontId="2"/>
  </si>
  <si>
    <t>二子第2</t>
    <phoneticPr fontId="2"/>
  </si>
  <si>
    <t>二子第3</t>
    <phoneticPr fontId="2"/>
  </si>
  <si>
    <t>更木第1</t>
    <phoneticPr fontId="2"/>
  </si>
  <si>
    <t>更木第2</t>
    <phoneticPr fontId="2"/>
  </si>
  <si>
    <t>黒岩第1</t>
    <phoneticPr fontId="2"/>
  </si>
  <si>
    <t>黒岩第2</t>
    <phoneticPr fontId="2"/>
  </si>
  <si>
    <t>口内第1</t>
    <phoneticPr fontId="2"/>
  </si>
  <si>
    <t>口内第2</t>
    <phoneticPr fontId="2"/>
  </si>
  <si>
    <t>口内第3</t>
    <phoneticPr fontId="2"/>
  </si>
  <si>
    <t>口内第4</t>
    <phoneticPr fontId="2"/>
  </si>
  <si>
    <t>稲瀬第1</t>
    <phoneticPr fontId="2"/>
  </si>
  <si>
    <t>稲瀬第2</t>
    <phoneticPr fontId="2"/>
  </si>
  <si>
    <t>相去第1</t>
    <phoneticPr fontId="2"/>
  </si>
  <si>
    <t>相去第2</t>
    <phoneticPr fontId="2"/>
  </si>
  <si>
    <t>相去第3</t>
    <phoneticPr fontId="2"/>
  </si>
  <si>
    <t>相去第4</t>
    <phoneticPr fontId="2"/>
  </si>
  <si>
    <t>相去第5</t>
    <phoneticPr fontId="2"/>
  </si>
  <si>
    <t>鬼柳第1</t>
    <phoneticPr fontId="2"/>
  </si>
  <si>
    <t>鬼柳第2</t>
    <phoneticPr fontId="2"/>
  </si>
  <si>
    <t>鬼柳第3</t>
    <phoneticPr fontId="2"/>
  </si>
  <si>
    <t>江釣子第1</t>
    <phoneticPr fontId="2"/>
  </si>
  <si>
    <t>江釣子第2</t>
    <phoneticPr fontId="2"/>
  </si>
  <si>
    <t>江釣子第3</t>
    <phoneticPr fontId="2"/>
  </si>
  <si>
    <t>江釣子第4</t>
    <phoneticPr fontId="2"/>
  </si>
  <si>
    <t>江釣子第5</t>
    <phoneticPr fontId="2"/>
  </si>
  <si>
    <t>和賀第1</t>
    <phoneticPr fontId="2"/>
  </si>
  <si>
    <t>和賀第2</t>
    <phoneticPr fontId="2"/>
  </si>
  <si>
    <t>和賀第3</t>
  </si>
  <si>
    <t>和賀第4</t>
  </si>
  <si>
    <t>和賀第5</t>
  </si>
  <si>
    <t>和賀第6</t>
  </si>
  <si>
    <t>和賀第7</t>
  </si>
  <si>
    <t>和賀第8</t>
  </si>
  <si>
    <t>和賀第9</t>
  </si>
  <si>
    <t>和賀第10</t>
  </si>
  <si>
    <t>和賀第11</t>
  </si>
  <si>
    <t>和賀第12</t>
  </si>
  <si>
    <t>和賀第13</t>
  </si>
  <si>
    <t>和賀第14</t>
  </si>
  <si>
    <t>和賀第15</t>
  </si>
  <si>
    <t>投 票 区</t>
    <phoneticPr fontId="2"/>
  </si>
  <si>
    <t>黒沢尻地区計</t>
    <rPh sb="0" eb="2">
      <t>クロサワ</t>
    </rPh>
    <rPh sb="2" eb="3">
      <t>ジリ</t>
    </rPh>
    <rPh sb="3" eb="5">
      <t>チク</t>
    </rPh>
    <phoneticPr fontId="2"/>
  </si>
  <si>
    <t>飯豊地区計</t>
    <rPh sb="0" eb="2">
      <t>イイトヨ</t>
    </rPh>
    <rPh sb="2" eb="4">
      <t>チク</t>
    </rPh>
    <phoneticPr fontId="2"/>
  </si>
  <si>
    <t>二子地区計</t>
    <rPh sb="0" eb="2">
      <t>フタゴ</t>
    </rPh>
    <rPh sb="2" eb="4">
      <t>チク</t>
    </rPh>
    <phoneticPr fontId="2"/>
  </si>
  <si>
    <t>更木地区計</t>
    <rPh sb="0" eb="1">
      <t>サラ</t>
    </rPh>
    <rPh sb="1" eb="2">
      <t>キ</t>
    </rPh>
    <rPh sb="2" eb="4">
      <t>チク</t>
    </rPh>
    <phoneticPr fontId="2"/>
  </si>
  <si>
    <t>黒岩地区計</t>
    <rPh sb="0" eb="2">
      <t>クロイワ</t>
    </rPh>
    <rPh sb="2" eb="4">
      <t>チク</t>
    </rPh>
    <phoneticPr fontId="2"/>
  </si>
  <si>
    <t>口内地区計</t>
    <rPh sb="0" eb="1">
      <t>クチ</t>
    </rPh>
    <rPh sb="1" eb="2">
      <t>ナイ</t>
    </rPh>
    <rPh sb="2" eb="4">
      <t>チク</t>
    </rPh>
    <phoneticPr fontId="2"/>
  </si>
  <si>
    <t>稲瀬地区計</t>
    <rPh sb="0" eb="1">
      <t>イナ</t>
    </rPh>
    <rPh sb="1" eb="2">
      <t>セ</t>
    </rPh>
    <rPh sb="2" eb="4">
      <t>チク</t>
    </rPh>
    <phoneticPr fontId="2"/>
  </si>
  <si>
    <t>相去地区計</t>
    <rPh sb="0" eb="2">
      <t>アイサリ</t>
    </rPh>
    <rPh sb="2" eb="4">
      <t>チク</t>
    </rPh>
    <phoneticPr fontId="2"/>
  </si>
  <si>
    <t>鬼柳地区計</t>
    <rPh sb="0" eb="2">
      <t>オニヤナギ</t>
    </rPh>
    <rPh sb="2" eb="4">
      <t>チク</t>
    </rPh>
    <phoneticPr fontId="2"/>
  </si>
  <si>
    <t>江釣子地区計</t>
    <rPh sb="0" eb="3">
      <t>エヅリコ</t>
    </rPh>
    <rPh sb="3" eb="5">
      <t>チク</t>
    </rPh>
    <phoneticPr fontId="2"/>
  </si>
  <si>
    <t>和賀地区計</t>
    <rPh sb="0" eb="2">
      <t>ワガ</t>
    </rPh>
    <rPh sb="2" eb="4">
      <t>チク</t>
    </rPh>
    <phoneticPr fontId="2"/>
  </si>
  <si>
    <t>期日前投票者（hoKko）</t>
    <rPh sb="0" eb="2">
      <t>キジツ</t>
    </rPh>
    <rPh sb="2" eb="3">
      <t>ゼン</t>
    </rPh>
    <rPh sb="3" eb="5">
      <t>トウヒョウ</t>
    </rPh>
    <rPh sb="5" eb="6">
      <t>シャ</t>
    </rPh>
    <phoneticPr fontId="2"/>
  </si>
  <si>
    <t>令和５年９月３日執行　岩手県知事選挙</t>
    <rPh sb="0" eb="2">
      <t>レイワ</t>
    </rPh>
    <rPh sb="3" eb="4">
      <t>ネン</t>
    </rPh>
    <rPh sb="5" eb="6">
      <t>ガツ</t>
    </rPh>
    <rPh sb="7" eb="8">
      <t>ニチ</t>
    </rPh>
    <rPh sb="8" eb="10">
      <t>シッコウ</t>
    </rPh>
    <rPh sb="11" eb="18">
      <t>イワテケンチジセンキョ</t>
    </rPh>
    <phoneticPr fontId="2"/>
  </si>
  <si>
    <t>令和５年９月３日現在有権者数</t>
    <rPh sb="0" eb="2">
      <t>レイワ</t>
    </rPh>
    <rPh sb="10" eb="13">
      <t>ユウケンシャ</t>
    </rPh>
    <phoneticPr fontId="2"/>
  </si>
  <si>
    <t>令和５年９月３日執行　岩手県議会議員選挙</t>
    <rPh sb="0" eb="2">
      <t>レイワ</t>
    </rPh>
    <rPh sb="3" eb="4">
      <t>ネン</t>
    </rPh>
    <rPh sb="5" eb="6">
      <t>ガツ</t>
    </rPh>
    <rPh sb="7" eb="8">
      <t>ニチ</t>
    </rPh>
    <rPh sb="8" eb="10">
      <t>シッコウ</t>
    </rPh>
    <rPh sb="11" eb="20">
      <t>イワテケンギカイギインセンキョ</t>
    </rPh>
    <phoneticPr fontId="2"/>
  </si>
  <si>
    <t>当日投票率</t>
    <rPh sb="0" eb="2">
      <t>トウジツ</t>
    </rPh>
    <rPh sb="2" eb="4">
      <t>トウヒョウ</t>
    </rPh>
    <rPh sb="4" eb="5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</si>
</sst>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4" fillId="0" borderId="0" applyFont="0" applyFill="0" applyBorder="0" applyAlignment="0" applyProtection="0">
      <alignment vertical="center"/>
    </xf>
  </cellStyleXfs>
  <cellXfs count="207">
    <xf numFmtId="0" fontId="0" fillId="0" borderId="0" xfId="0"/>
    <xf numFmtId="38" fontId="3" fillId="0" borderId="1" xfId="9" applyFont="1" applyFill="1" applyBorder="1" applyAlignment="1" applyProtection="1"/>
    <xf numFmtId="38" fontId="3" fillId="0" borderId="2" xfId="9" applyFont="1" applyFill="1" applyBorder="1" applyAlignment="1" applyProtection="1"/>
    <xf numFmtId="38" fontId="3" fillId="0" borderId="3" xfId="9" applyFont="1" applyFill="1" applyBorder="1" applyAlignment="1" applyProtection="1"/>
    <xf numFmtId="38" fontId="3" fillId="0" borderId="4" xfId="9" applyFont="1" applyFill="1" applyBorder="1" applyAlignment="1" applyProtection="1"/>
    <xf numFmtId="38" fontId="3" fillId="0" borderId="5" xfId="9" applyFont="1" applyFill="1" applyBorder="1" applyAlignment="1" applyProtection="1"/>
    <xf numFmtId="38" fontId="3" fillId="0" borderId="6" xfId="9" applyFont="1" applyFill="1" applyBorder="1" applyAlignment="1" applyProtection="1"/>
    <xf numFmtId="38" fontId="3" fillId="0" borderId="7" xfId="9" applyFont="1" applyFill="1" applyBorder="1" applyAlignment="1" applyProtection="1"/>
    <xf numFmtId="38" fontId="3" fillId="0" borderId="10" xfId="9" applyFont="1" applyFill="1" applyBorder="1" applyAlignment="1" applyProtection="1">
      <alignment horizontal="center" vertical="center"/>
    </xf>
    <xf numFmtId="38" fontId="3" fillId="0" borderId="12" xfId="9" applyFont="1" applyFill="1" applyBorder="1" applyAlignment="1" applyProtection="1">
      <alignment horizontal="center" vertical="center"/>
    </xf>
    <xf numFmtId="38" fontId="3" fillId="0" borderId="13" xfId="9" applyFont="1" applyFill="1" applyBorder="1" applyAlignment="1" applyProtection="1">
      <alignment horizontal="center" vertical="center"/>
    </xf>
    <xf numFmtId="38" fontId="3" fillId="0" borderId="14" xfId="9" applyFont="1" applyFill="1" applyBorder="1" applyAlignment="1" applyProtection="1">
      <alignment horizontal="center" vertical="center"/>
    </xf>
    <xf numFmtId="38" fontId="3" fillId="0" borderId="15" xfId="9" applyFont="1" applyFill="1" applyBorder="1" applyAlignment="1" applyProtection="1">
      <alignment horizontal="center" vertical="center"/>
    </xf>
    <xf numFmtId="38" fontId="3" fillId="0" borderId="16" xfId="9" applyFont="1" applyFill="1" applyBorder="1" applyAlignment="1" applyProtection="1">
      <alignment horizontal="center" vertical="center"/>
    </xf>
    <xf numFmtId="38" fontId="3" fillId="0" borderId="10" xfId="9" applyFont="1" applyFill="1" applyBorder="1" applyAlignment="1" applyProtection="1">
      <alignment vertical="center"/>
    </xf>
    <xf numFmtId="38" fontId="3" fillId="0" borderId="12" xfId="9" applyFont="1" applyFill="1" applyBorder="1" applyAlignment="1" applyProtection="1">
      <alignment vertical="center"/>
    </xf>
    <xf numFmtId="38" fontId="3" fillId="0" borderId="13" xfId="9" applyFont="1" applyFill="1" applyBorder="1" applyAlignment="1" applyProtection="1">
      <alignment vertical="center"/>
    </xf>
    <xf numFmtId="38" fontId="3" fillId="0" borderId="18" xfId="9" applyFont="1" applyFill="1" applyBorder="1" applyAlignment="1" applyProtection="1">
      <alignment vertical="center"/>
    </xf>
    <xf numFmtId="38" fontId="3" fillId="0" borderId="19" xfId="9" applyFont="1" applyFill="1" applyBorder="1" applyAlignment="1" applyProtection="1">
      <alignment vertical="center"/>
    </xf>
    <xf numFmtId="38" fontId="3" fillId="0" borderId="20" xfId="9" applyFont="1" applyFill="1" applyBorder="1" applyAlignment="1" applyProtection="1">
      <alignment vertical="center"/>
    </xf>
    <xf numFmtId="38" fontId="3" fillId="0" borderId="21" xfId="9" applyFont="1" applyFill="1" applyBorder="1" applyAlignment="1" applyProtection="1">
      <alignment horizontal="center" vertical="center"/>
    </xf>
    <xf numFmtId="38" fontId="3" fillId="0" borderId="22" xfId="9" applyFont="1" applyFill="1" applyBorder="1" applyAlignment="1" applyProtection="1">
      <alignment horizontal="center" vertical="center"/>
    </xf>
    <xf numFmtId="38" fontId="3" fillId="0" borderId="23" xfId="9" applyFont="1" applyFill="1" applyBorder="1" applyAlignment="1" applyProtection="1">
      <alignment horizontal="center" vertical="center"/>
    </xf>
    <xf numFmtId="38" fontId="3" fillId="0" borderId="11" xfId="9" applyFont="1" applyFill="1" applyBorder="1" applyAlignment="1" applyProtection="1">
      <alignment vertical="center"/>
    </xf>
    <xf numFmtId="38" fontId="3" fillId="0" borderId="25" xfId="9" applyFont="1" applyFill="1" applyBorder="1" applyAlignment="1" applyProtection="1">
      <alignment vertical="center"/>
    </xf>
    <xf numFmtId="38" fontId="3" fillId="0" borderId="0" xfId="9" applyFont="1" applyFill="1" applyAlignment="1" applyProtection="1">
      <alignment vertical="center"/>
    </xf>
    <xf numFmtId="38" fontId="3" fillId="0" borderId="24" xfId="9" applyFont="1" applyFill="1" applyBorder="1" applyAlignment="1" applyProtection="1">
      <alignment horizontal="center" vertical="center"/>
    </xf>
    <xf numFmtId="38" fontId="3" fillId="0" borderId="30" xfId="9" applyFont="1" applyFill="1" applyBorder="1" applyAlignment="1" applyProtection="1">
      <alignment horizontal="center" shrinkToFit="1"/>
    </xf>
    <xf numFmtId="38" fontId="3" fillId="0" borderId="32" xfId="9" applyFont="1" applyFill="1" applyBorder="1" applyAlignment="1" applyProtection="1"/>
    <xf numFmtId="38" fontId="3" fillId="0" borderId="33" xfId="9" applyFont="1" applyFill="1" applyBorder="1" applyAlignment="1" applyProtection="1"/>
    <xf numFmtId="38" fontId="3" fillId="0" borderId="34" xfId="9" applyFont="1" applyFill="1" applyBorder="1" applyAlignment="1" applyProtection="1">
      <alignment horizontal="center" vertical="center"/>
    </xf>
    <xf numFmtId="38" fontId="3" fillId="0" borderId="36" xfId="9" applyFont="1" applyFill="1" applyBorder="1" applyAlignment="1" applyProtection="1"/>
    <xf numFmtId="38" fontId="3" fillId="0" borderId="37" xfId="9" applyFont="1" applyFill="1" applyBorder="1" applyAlignment="1" applyProtection="1"/>
    <xf numFmtId="38" fontId="3" fillId="2" borderId="38" xfId="9" applyFont="1" applyFill="1" applyBorder="1" applyAlignment="1" applyProtection="1">
      <alignment horizontal="center" vertical="center"/>
    </xf>
    <xf numFmtId="38" fontId="3" fillId="2" borderId="40" xfId="9" applyFont="1" applyFill="1" applyBorder="1" applyAlignment="1" applyProtection="1"/>
    <xf numFmtId="38" fontId="3" fillId="2" borderId="41" xfId="9" applyFont="1" applyFill="1" applyBorder="1" applyAlignment="1" applyProtection="1"/>
    <xf numFmtId="38" fontId="3" fillId="2" borderId="42" xfId="9" applyFont="1" applyFill="1" applyBorder="1" applyAlignment="1" applyProtection="1">
      <alignment vertical="center"/>
    </xf>
    <xf numFmtId="38" fontId="3" fillId="2" borderId="14" xfId="9" applyFont="1" applyFill="1" applyBorder="1" applyAlignment="1" applyProtection="1">
      <alignment horizontal="center" vertical="center"/>
    </xf>
    <xf numFmtId="38" fontId="3" fillId="2" borderId="1" xfId="9" applyFont="1" applyFill="1" applyBorder="1" applyAlignment="1" applyProtection="1"/>
    <xf numFmtId="38" fontId="3" fillId="2" borderId="2" xfId="9" applyFont="1" applyFill="1" applyBorder="1" applyAlignment="1" applyProtection="1"/>
    <xf numFmtId="38" fontId="3" fillId="2" borderId="18" xfId="9" applyFont="1" applyFill="1" applyBorder="1" applyAlignment="1" applyProtection="1">
      <alignment vertical="center"/>
    </xf>
    <xf numFmtId="38" fontId="3" fillId="2" borderId="16" xfId="9" applyFont="1" applyFill="1" applyBorder="1" applyAlignment="1" applyProtection="1">
      <alignment horizontal="center" vertical="center"/>
    </xf>
    <xf numFmtId="38" fontId="3" fillId="2" borderId="32" xfId="9" applyFont="1" applyFill="1" applyBorder="1" applyAlignment="1" applyProtection="1"/>
    <xf numFmtId="38" fontId="3" fillId="2" borderId="33" xfId="9" applyFont="1" applyFill="1" applyBorder="1" applyAlignment="1" applyProtection="1"/>
    <xf numFmtId="38" fontId="3" fillId="2" borderId="20" xfId="9" applyFont="1" applyFill="1" applyBorder="1" applyAlignment="1" applyProtection="1">
      <alignment vertical="center"/>
    </xf>
    <xf numFmtId="38" fontId="3" fillId="2" borderId="15" xfId="9" applyFont="1" applyFill="1" applyBorder="1" applyAlignment="1" applyProtection="1">
      <alignment horizontal="center" vertical="center"/>
    </xf>
    <xf numFmtId="38" fontId="3" fillId="2" borderId="3" xfId="9" applyFont="1" applyFill="1" applyBorder="1" applyAlignment="1" applyProtection="1"/>
    <xf numFmtId="38" fontId="3" fillId="2" borderId="4" xfId="9" applyFont="1" applyFill="1" applyBorder="1" applyAlignment="1" applyProtection="1"/>
    <xf numFmtId="38" fontId="3" fillId="2" borderId="19" xfId="9" applyFont="1" applyFill="1" applyBorder="1" applyAlignment="1" applyProtection="1">
      <alignment vertical="center"/>
    </xf>
    <xf numFmtId="38" fontId="3" fillId="2" borderId="43" xfId="9" applyFont="1" applyFill="1" applyBorder="1" applyAlignment="1" applyProtection="1">
      <alignment horizontal="center" shrinkToFit="1"/>
    </xf>
    <xf numFmtId="38" fontId="3" fillId="2" borderId="44" xfId="9" applyFont="1" applyFill="1" applyBorder="1" applyAlignment="1" applyProtection="1"/>
    <xf numFmtId="38" fontId="3" fillId="2" borderId="45" xfId="9" applyFont="1" applyFill="1" applyBorder="1" applyAlignment="1" applyProtection="1"/>
    <xf numFmtId="38" fontId="3" fillId="2" borderId="46" xfId="9" applyFont="1" applyFill="1" applyBorder="1" applyAlignment="1" applyProtection="1"/>
    <xf numFmtId="38" fontId="3" fillId="2" borderId="47" xfId="9" applyFont="1" applyFill="1" applyBorder="1" applyAlignment="1" applyProtection="1"/>
    <xf numFmtId="38" fontId="3" fillId="2" borderId="30" xfId="9" applyFont="1" applyFill="1" applyBorder="1" applyAlignment="1" applyProtection="1">
      <alignment horizontal="center" shrinkToFit="1"/>
    </xf>
    <xf numFmtId="38" fontId="3" fillId="2" borderId="5" xfId="9" applyFont="1" applyFill="1" applyBorder="1" applyAlignment="1" applyProtection="1"/>
    <xf numFmtId="38" fontId="3" fillId="2" borderId="6" xfId="9" applyFont="1" applyFill="1" applyBorder="1" applyAlignment="1" applyProtection="1"/>
    <xf numFmtId="38" fontId="3" fillId="2" borderId="7" xfId="9" applyFont="1" applyFill="1" applyBorder="1" applyAlignment="1" applyProtection="1"/>
    <xf numFmtId="38" fontId="3" fillId="2" borderId="49" xfId="9" applyFont="1" applyFill="1" applyBorder="1" applyAlignment="1" applyProtection="1">
      <alignment horizontal="center" vertical="center" shrinkToFit="1"/>
    </xf>
    <xf numFmtId="38" fontId="3" fillId="2" borderId="10" xfId="9" applyFont="1" applyFill="1" applyBorder="1" applyAlignment="1" applyProtection="1">
      <alignment vertical="center"/>
    </xf>
    <xf numFmtId="38" fontId="3" fillId="2" borderId="12" xfId="9" applyFont="1" applyFill="1" applyBorder="1" applyAlignment="1" applyProtection="1">
      <alignment vertical="center"/>
    </xf>
    <xf numFmtId="38" fontId="3" fillId="2" borderId="13" xfId="9" applyFont="1" applyFill="1" applyBorder="1" applyAlignment="1" applyProtection="1">
      <alignment vertical="center"/>
    </xf>
    <xf numFmtId="38" fontId="3" fillId="2" borderId="51" xfId="9" applyFont="1" applyFill="1" applyBorder="1" applyAlignment="1" applyProtection="1">
      <alignment vertical="center"/>
    </xf>
    <xf numFmtId="38" fontId="3" fillId="2" borderId="52" xfId="9" applyFont="1" applyFill="1" applyBorder="1" applyAlignment="1" applyProtection="1">
      <alignment horizontal="right" vertical="center"/>
    </xf>
    <xf numFmtId="38" fontId="3" fillId="2" borderId="51" xfId="9" applyFont="1" applyFill="1" applyBorder="1" applyAlignment="1" applyProtection="1">
      <alignment horizontal="right" vertical="center"/>
    </xf>
    <xf numFmtId="38" fontId="3" fillId="2" borderId="25" xfId="9" applyFont="1" applyFill="1" applyBorder="1" applyAlignment="1" applyProtection="1">
      <alignment vertical="center"/>
      <protection locked="0"/>
    </xf>
    <xf numFmtId="38" fontId="3" fillId="2" borderId="51" xfId="9" applyFont="1" applyFill="1" applyBorder="1" applyAlignment="1" applyProtection="1">
      <alignment vertical="center"/>
      <protection locked="0"/>
    </xf>
    <xf numFmtId="38" fontId="3" fillId="2" borderId="0" xfId="9" applyFont="1" applyFill="1" applyBorder="1" applyAlignment="1" applyProtection="1">
      <alignment horizontal="center" vertical="center"/>
    </xf>
    <xf numFmtId="38" fontId="3" fillId="0" borderId="50" xfId="9" applyFont="1" applyFill="1" applyBorder="1" applyAlignment="1" applyProtection="1">
      <alignment horizontal="left" vertical="center"/>
    </xf>
    <xf numFmtId="38" fontId="3" fillId="2" borderId="61" xfId="9" applyFont="1" applyFill="1" applyBorder="1" applyAlignment="1" applyProtection="1">
      <alignment horizontal="center" vertical="center"/>
    </xf>
    <xf numFmtId="38" fontId="3" fillId="0" borderId="62" xfId="9" applyFont="1" applyFill="1" applyBorder="1" applyAlignment="1" applyProtection="1">
      <alignment horizontal="center" vertical="center"/>
    </xf>
    <xf numFmtId="38" fontId="3" fillId="2" borderId="62" xfId="9" applyFont="1" applyFill="1" applyBorder="1" applyAlignment="1" applyProtection="1">
      <alignment horizontal="center" vertical="center"/>
    </xf>
    <xf numFmtId="38" fontId="3" fillId="0" borderId="63" xfId="9" applyFont="1" applyFill="1" applyBorder="1" applyAlignment="1" applyProtection="1">
      <alignment horizontal="center" vertical="center"/>
    </xf>
    <xf numFmtId="38" fontId="3" fillId="2" borderId="64" xfId="9" applyFont="1" applyFill="1" applyBorder="1" applyAlignment="1" applyProtection="1">
      <alignment horizontal="center" vertical="center"/>
    </xf>
    <xf numFmtId="38" fontId="3" fillId="2" borderId="63" xfId="9" applyFont="1" applyFill="1" applyBorder="1" applyAlignment="1" applyProtection="1">
      <alignment horizontal="center" vertical="center"/>
    </xf>
    <xf numFmtId="38" fontId="3" fillId="0" borderId="64" xfId="9" applyFont="1" applyFill="1" applyBorder="1" applyAlignment="1" applyProtection="1">
      <alignment horizontal="center" vertical="center"/>
    </xf>
    <xf numFmtId="38" fontId="3" fillId="0" borderId="67" xfId="9" applyFont="1" applyFill="1" applyBorder="1" applyAlignment="1" applyProtection="1">
      <alignment horizontal="center" vertical="center"/>
    </xf>
    <xf numFmtId="38" fontId="3" fillId="2" borderId="73" xfId="9" applyFont="1" applyFill="1" applyBorder="1" applyAlignment="1" applyProtection="1">
      <alignment horizontal="right" vertical="center"/>
    </xf>
    <xf numFmtId="38" fontId="3" fillId="0" borderId="0" xfId="9" applyFont="1" applyFill="1" applyAlignment="1" applyProtection="1"/>
    <xf numFmtId="38" fontId="3" fillId="0" borderId="17" xfId="9" applyFont="1" applyFill="1" applyBorder="1" applyAlignment="1" applyProtection="1">
      <alignment vertical="center"/>
    </xf>
    <xf numFmtId="38" fontId="3" fillId="2" borderId="39" xfId="9" applyFont="1" applyFill="1" applyBorder="1" applyProtection="1">
      <alignment vertical="center"/>
    </xf>
    <xf numFmtId="38" fontId="3" fillId="2" borderId="40" xfId="9" applyFont="1" applyFill="1" applyBorder="1" applyProtection="1">
      <alignment vertical="center"/>
    </xf>
    <xf numFmtId="40" fontId="3" fillId="2" borderId="39" xfId="9" applyNumberFormat="1" applyFont="1" applyFill="1" applyBorder="1" applyProtection="1">
      <alignment vertical="center"/>
    </xf>
    <xf numFmtId="40" fontId="3" fillId="2" borderId="40" xfId="9" applyNumberFormat="1" applyFont="1" applyFill="1" applyBorder="1" applyProtection="1">
      <alignment vertical="center"/>
    </xf>
    <xf numFmtId="40" fontId="3" fillId="2" borderId="41" xfId="9" applyNumberFormat="1" applyFont="1" applyFill="1" applyBorder="1" applyProtection="1">
      <alignment vertical="center"/>
    </xf>
    <xf numFmtId="40" fontId="3" fillId="2" borderId="68" xfId="9" applyNumberFormat="1" applyFont="1" applyFill="1" applyBorder="1" applyProtection="1">
      <alignment vertical="center"/>
    </xf>
    <xf numFmtId="38" fontId="3" fillId="2" borderId="0" xfId="9" applyFont="1" applyFill="1" applyAlignment="1" applyProtection="1"/>
    <xf numFmtId="38" fontId="3" fillId="0" borderId="8" xfId="9" applyFont="1" applyFill="1" applyBorder="1" applyProtection="1">
      <alignment vertical="center"/>
    </xf>
    <xf numFmtId="38" fontId="3" fillId="0" borderId="1" xfId="9" applyFont="1" applyFill="1" applyBorder="1" applyProtection="1">
      <alignment vertical="center"/>
    </xf>
    <xf numFmtId="40" fontId="3" fillId="0" borderId="8" xfId="9" applyNumberFormat="1" applyFont="1" applyFill="1" applyBorder="1" applyProtection="1">
      <alignment vertical="center"/>
    </xf>
    <xf numFmtId="40" fontId="3" fillId="0" borderId="1" xfId="9" applyNumberFormat="1" applyFont="1" applyFill="1" applyBorder="1" applyProtection="1">
      <alignment vertical="center"/>
    </xf>
    <xf numFmtId="40" fontId="3" fillId="0" borderId="2" xfId="9" applyNumberFormat="1" applyFont="1" applyFill="1" applyBorder="1" applyProtection="1">
      <alignment vertical="center"/>
    </xf>
    <xf numFmtId="40" fontId="3" fillId="0" borderId="69" xfId="9" applyNumberFormat="1" applyFont="1" applyFill="1" applyBorder="1" applyProtection="1">
      <alignment vertical="center"/>
    </xf>
    <xf numFmtId="38" fontId="3" fillId="2" borderId="8" xfId="9" applyFont="1" applyFill="1" applyBorder="1" applyProtection="1">
      <alignment vertical="center"/>
    </xf>
    <xf numFmtId="38" fontId="3" fillId="2" borderId="1" xfId="9" applyFont="1" applyFill="1" applyBorder="1" applyProtection="1">
      <alignment vertical="center"/>
    </xf>
    <xf numFmtId="40" fontId="3" fillId="2" borderId="8" xfId="9" applyNumberFormat="1" applyFont="1" applyFill="1" applyBorder="1" applyProtection="1">
      <alignment vertical="center"/>
    </xf>
    <xf numFmtId="40" fontId="3" fillId="2" borderId="1" xfId="9" applyNumberFormat="1" applyFont="1" applyFill="1" applyBorder="1" applyProtection="1">
      <alignment vertical="center"/>
    </xf>
    <xf numFmtId="40" fontId="3" fillId="2" borderId="2" xfId="9" applyNumberFormat="1" applyFont="1" applyFill="1" applyBorder="1" applyProtection="1">
      <alignment vertical="center"/>
    </xf>
    <xf numFmtId="40" fontId="3" fillId="2" borderId="69" xfId="9" applyNumberFormat="1" applyFont="1" applyFill="1" applyBorder="1" applyProtection="1">
      <alignment vertical="center"/>
    </xf>
    <xf numFmtId="38" fontId="3" fillId="0" borderId="9" xfId="9" applyFont="1" applyFill="1" applyBorder="1" applyProtection="1">
      <alignment vertical="center"/>
    </xf>
    <xf numFmtId="38" fontId="3" fillId="0" borderId="3" xfId="9" applyFont="1" applyFill="1" applyBorder="1" applyProtection="1">
      <alignment vertical="center"/>
    </xf>
    <xf numFmtId="40" fontId="3" fillId="0" borderId="9" xfId="9" applyNumberFormat="1" applyFont="1" applyFill="1" applyBorder="1" applyProtection="1">
      <alignment vertical="center"/>
    </xf>
    <xf numFmtId="40" fontId="3" fillId="0" borderId="3" xfId="9" applyNumberFormat="1" applyFont="1" applyFill="1" applyBorder="1" applyProtection="1">
      <alignment vertical="center"/>
    </xf>
    <xf numFmtId="40" fontId="3" fillId="0" borderId="4" xfId="9" applyNumberFormat="1" applyFont="1" applyFill="1" applyBorder="1" applyProtection="1">
      <alignment vertical="center"/>
    </xf>
    <xf numFmtId="40" fontId="3" fillId="0" borderId="70" xfId="9" applyNumberFormat="1" applyFont="1" applyFill="1" applyBorder="1" applyProtection="1">
      <alignment vertical="center"/>
    </xf>
    <xf numFmtId="38" fontId="3" fillId="2" borderId="31" xfId="9" applyFont="1" applyFill="1" applyBorder="1" applyProtection="1">
      <alignment vertical="center"/>
    </xf>
    <xf numFmtId="38" fontId="3" fillId="2" borderId="32" xfId="9" applyFont="1" applyFill="1" applyBorder="1" applyProtection="1">
      <alignment vertical="center"/>
    </xf>
    <xf numFmtId="40" fontId="3" fillId="2" borderId="31" xfId="9" applyNumberFormat="1" applyFont="1" applyFill="1" applyBorder="1" applyProtection="1">
      <alignment vertical="center"/>
    </xf>
    <xf numFmtId="40" fontId="3" fillId="2" borderId="32" xfId="9" applyNumberFormat="1" applyFont="1" applyFill="1" applyBorder="1" applyProtection="1">
      <alignment vertical="center"/>
    </xf>
    <xf numFmtId="40" fontId="3" fillId="2" borderId="33" xfId="9" applyNumberFormat="1" applyFont="1" applyFill="1" applyBorder="1" applyProtection="1">
      <alignment vertical="center"/>
    </xf>
    <xf numFmtId="40" fontId="3" fillId="2" borderId="71" xfId="9" applyNumberFormat="1" applyFont="1" applyFill="1" applyBorder="1" applyProtection="1">
      <alignment vertical="center"/>
    </xf>
    <xf numFmtId="38" fontId="3" fillId="2" borderId="9" xfId="9" applyFont="1" applyFill="1" applyBorder="1" applyProtection="1">
      <alignment vertical="center"/>
    </xf>
    <xf numFmtId="38" fontId="3" fillId="2" borderId="3" xfId="9" applyFont="1" applyFill="1" applyBorder="1" applyProtection="1">
      <alignment vertical="center"/>
    </xf>
    <xf numFmtId="40" fontId="3" fillId="2" borderId="9" xfId="9" applyNumberFormat="1" applyFont="1" applyFill="1" applyBorder="1" applyProtection="1">
      <alignment vertical="center"/>
    </xf>
    <xf numFmtId="40" fontId="3" fillId="2" borderId="3" xfId="9" applyNumberFormat="1" applyFont="1" applyFill="1" applyBorder="1" applyProtection="1">
      <alignment vertical="center"/>
    </xf>
    <xf numFmtId="40" fontId="3" fillId="2" borderId="4" xfId="9" applyNumberFormat="1" applyFont="1" applyFill="1" applyBorder="1" applyProtection="1">
      <alignment vertical="center"/>
    </xf>
    <xf numFmtId="40" fontId="3" fillId="2" borderId="70" xfId="9" applyNumberFormat="1" applyFont="1" applyFill="1" applyBorder="1" applyProtection="1">
      <alignment vertical="center"/>
    </xf>
    <xf numFmtId="38" fontId="3" fillId="0" borderId="31" xfId="9" applyFont="1" applyFill="1" applyBorder="1" applyProtection="1">
      <alignment vertical="center"/>
    </xf>
    <xf numFmtId="38" fontId="3" fillId="0" borderId="32" xfId="9" applyFont="1" applyFill="1" applyBorder="1" applyProtection="1">
      <alignment vertical="center"/>
    </xf>
    <xf numFmtId="40" fontId="3" fillId="0" borderId="31" xfId="9" applyNumberFormat="1" applyFont="1" applyFill="1" applyBorder="1" applyProtection="1">
      <alignment vertical="center"/>
    </xf>
    <xf numFmtId="40" fontId="3" fillId="0" borderId="32" xfId="9" applyNumberFormat="1" applyFont="1" applyFill="1" applyBorder="1" applyProtection="1">
      <alignment vertical="center"/>
    </xf>
    <xf numFmtId="40" fontId="3" fillId="0" borderId="33" xfId="9" applyNumberFormat="1" applyFont="1" applyFill="1" applyBorder="1" applyProtection="1">
      <alignment vertical="center"/>
    </xf>
    <xf numFmtId="40" fontId="3" fillId="0" borderId="71" xfId="9" applyNumberFormat="1" applyFont="1" applyFill="1" applyBorder="1" applyProtection="1">
      <alignment vertical="center"/>
    </xf>
    <xf numFmtId="38" fontId="3" fillId="0" borderId="35" xfId="9" applyFont="1" applyFill="1" applyBorder="1" applyProtection="1">
      <alignment vertical="center"/>
    </xf>
    <xf numFmtId="38" fontId="3" fillId="0" borderId="36" xfId="9" applyFont="1" applyFill="1" applyBorder="1" applyProtection="1">
      <alignment vertical="center"/>
    </xf>
    <xf numFmtId="40" fontId="3" fillId="0" borderId="35" xfId="9" applyNumberFormat="1" applyFont="1" applyFill="1" applyBorder="1" applyProtection="1">
      <alignment vertical="center"/>
    </xf>
    <xf numFmtId="40" fontId="3" fillId="0" borderId="36" xfId="9" applyNumberFormat="1" applyFont="1" applyFill="1" applyBorder="1" applyProtection="1">
      <alignment vertical="center"/>
    </xf>
    <xf numFmtId="40" fontId="3" fillId="0" borderId="37" xfId="9" applyNumberFormat="1" applyFont="1" applyFill="1" applyBorder="1" applyProtection="1">
      <alignment vertical="center"/>
    </xf>
    <xf numFmtId="40" fontId="3" fillId="0" borderId="72" xfId="9" applyNumberFormat="1" applyFont="1" applyFill="1" applyBorder="1" applyProtection="1">
      <alignment vertical="center"/>
    </xf>
    <xf numFmtId="40" fontId="3" fillId="2" borderId="44" xfId="9" applyNumberFormat="1" applyFont="1" applyFill="1" applyBorder="1" applyProtection="1">
      <alignment vertical="center"/>
    </xf>
    <xf numFmtId="40" fontId="3" fillId="2" borderId="45" xfId="9" applyNumberFormat="1" applyFont="1" applyFill="1" applyBorder="1" applyProtection="1">
      <alignment vertical="center"/>
    </xf>
    <xf numFmtId="40" fontId="3" fillId="2" borderId="47" xfId="9" applyNumberFormat="1" applyFont="1" applyFill="1" applyBorder="1" applyProtection="1">
      <alignment vertical="center"/>
    </xf>
    <xf numFmtId="40" fontId="3" fillId="2" borderId="48" xfId="9" applyNumberFormat="1" applyFont="1" applyFill="1" applyBorder="1" applyProtection="1">
      <alignment vertical="center"/>
    </xf>
    <xf numFmtId="40" fontId="3" fillId="0" borderId="5" xfId="9" applyNumberFormat="1" applyFont="1" applyFill="1" applyBorder="1" applyProtection="1">
      <alignment vertical="center"/>
    </xf>
    <xf numFmtId="40" fontId="3" fillId="0" borderId="6" xfId="9" applyNumberFormat="1" applyFont="1" applyFill="1" applyBorder="1" applyProtection="1">
      <alignment vertical="center"/>
    </xf>
    <xf numFmtId="40" fontId="3" fillId="0" borderId="7" xfId="9" applyNumberFormat="1" applyFont="1" applyFill="1" applyBorder="1" applyProtection="1">
      <alignment vertical="center"/>
    </xf>
    <xf numFmtId="40" fontId="3" fillId="0" borderId="59" xfId="9" applyNumberFormat="1" applyFont="1" applyFill="1" applyBorder="1" applyProtection="1">
      <alignment vertical="center"/>
    </xf>
    <xf numFmtId="40" fontId="3" fillId="2" borderId="5" xfId="9" applyNumberFormat="1" applyFont="1" applyFill="1" applyBorder="1" applyProtection="1">
      <alignment vertical="center"/>
    </xf>
    <xf numFmtId="40" fontId="3" fillId="2" borderId="6" xfId="9" applyNumberFormat="1" applyFont="1" applyFill="1" applyBorder="1" applyProtection="1">
      <alignment vertical="center"/>
    </xf>
    <xf numFmtId="40" fontId="3" fillId="2" borderId="7" xfId="9" applyNumberFormat="1" applyFont="1" applyFill="1" applyBorder="1" applyProtection="1">
      <alignment vertical="center"/>
    </xf>
    <xf numFmtId="40" fontId="3" fillId="2" borderId="59" xfId="9" applyNumberFormat="1" applyFont="1" applyFill="1" applyBorder="1" applyProtection="1">
      <alignment vertical="center"/>
    </xf>
    <xf numFmtId="40" fontId="3" fillId="2" borderId="10" xfId="9" applyNumberFormat="1" applyFont="1" applyFill="1" applyBorder="1" applyAlignment="1" applyProtection="1">
      <alignment vertical="center"/>
    </xf>
    <xf numFmtId="40" fontId="3" fillId="2" borderId="12" xfId="9" applyNumberFormat="1" applyFont="1" applyFill="1" applyBorder="1" applyAlignment="1" applyProtection="1">
      <alignment vertical="center"/>
    </xf>
    <xf numFmtId="40" fontId="3" fillId="2" borderId="13" xfId="9" applyNumberFormat="1" applyFont="1" applyFill="1" applyBorder="1" applyAlignment="1" applyProtection="1">
      <alignment vertical="center"/>
    </xf>
    <xf numFmtId="40" fontId="3" fillId="2" borderId="10" xfId="9" applyNumberFormat="1" applyFont="1" applyFill="1" applyBorder="1" applyProtection="1">
      <alignment vertical="center"/>
    </xf>
    <xf numFmtId="40" fontId="3" fillId="2" borderId="12" xfId="9" applyNumberFormat="1" applyFont="1" applyFill="1" applyBorder="1" applyProtection="1">
      <alignment vertical="center"/>
    </xf>
    <xf numFmtId="40" fontId="3" fillId="2" borderId="67" xfId="9" applyNumberFormat="1" applyFont="1" applyFill="1" applyBorder="1" applyProtection="1">
      <alignment vertical="center"/>
    </xf>
    <xf numFmtId="38" fontId="3" fillId="2" borderId="0" xfId="9" applyFont="1" applyFill="1" applyAlignment="1" applyProtection="1">
      <alignment vertical="center"/>
    </xf>
    <xf numFmtId="40" fontId="3" fillId="0" borderId="10" xfId="9" applyNumberFormat="1" applyFont="1" applyFill="1" applyBorder="1" applyAlignment="1" applyProtection="1">
      <alignment vertical="center"/>
    </xf>
    <xf numFmtId="40" fontId="3" fillId="0" borderId="12" xfId="9" applyNumberFormat="1" applyFont="1" applyFill="1" applyBorder="1" applyAlignment="1" applyProtection="1">
      <alignment vertical="center"/>
    </xf>
    <xf numFmtId="40" fontId="3" fillId="0" borderId="13" xfId="9" applyNumberFormat="1" applyFont="1" applyFill="1" applyBorder="1" applyAlignment="1" applyProtection="1">
      <alignment vertical="center"/>
    </xf>
    <xf numFmtId="40" fontId="3" fillId="0" borderId="10" xfId="9" applyNumberFormat="1" applyFont="1" applyFill="1" applyBorder="1" applyProtection="1">
      <alignment vertical="center"/>
    </xf>
    <xf numFmtId="40" fontId="3" fillId="0" borderId="12" xfId="9" applyNumberFormat="1" applyFont="1" applyFill="1" applyBorder="1" applyProtection="1">
      <alignment vertical="center"/>
    </xf>
    <xf numFmtId="40" fontId="3" fillId="0" borderId="67" xfId="9" applyNumberFormat="1" applyFont="1" applyFill="1" applyBorder="1" applyProtection="1">
      <alignment vertical="center"/>
    </xf>
    <xf numFmtId="38" fontId="3" fillId="2" borderId="25" xfId="9" applyFont="1" applyFill="1" applyBorder="1" applyAlignment="1" applyProtection="1">
      <alignment horizontal="right" vertical="center"/>
    </xf>
    <xf numFmtId="38" fontId="3" fillId="2" borderId="29" xfId="9" applyFont="1" applyFill="1" applyBorder="1" applyAlignment="1" applyProtection="1">
      <alignment horizontal="right" vertical="center"/>
    </xf>
    <xf numFmtId="38" fontId="3" fillId="2" borderId="53" xfId="9" applyFont="1" applyFill="1" applyBorder="1" applyProtection="1">
      <alignment vertical="center"/>
    </xf>
    <xf numFmtId="38" fontId="3" fillId="2" borderId="26" xfId="9" applyFont="1" applyFill="1" applyBorder="1" applyProtection="1">
      <alignment vertical="center"/>
    </xf>
    <xf numFmtId="40" fontId="3" fillId="2" borderId="53" xfId="9" applyNumberFormat="1" applyFont="1" applyFill="1" applyBorder="1" applyAlignment="1" applyProtection="1">
      <alignment vertical="center"/>
    </xf>
    <xf numFmtId="40" fontId="3" fillId="2" borderId="51" xfId="9" applyNumberFormat="1" applyFont="1" applyFill="1" applyBorder="1" applyAlignment="1" applyProtection="1">
      <alignment vertical="center"/>
    </xf>
    <xf numFmtId="40" fontId="3" fillId="2" borderId="52" xfId="9" applyNumberFormat="1" applyFont="1" applyFill="1" applyBorder="1" applyAlignment="1" applyProtection="1">
      <alignment vertical="center"/>
    </xf>
    <xf numFmtId="38" fontId="3" fillId="0" borderId="26" xfId="9" applyFont="1" applyFill="1" applyBorder="1" applyAlignment="1" applyProtection="1">
      <alignment vertical="center"/>
    </xf>
    <xf numFmtId="38" fontId="3" fillId="0" borderId="27" xfId="9" applyFont="1" applyFill="1" applyBorder="1" applyAlignment="1" applyProtection="1">
      <alignment vertical="center"/>
    </xf>
    <xf numFmtId="38" fontId="3" fillId="0" borderId="29" xfId="9" applyFont="1" applyFill="1" applyBorder="1" applyAlignment="1" applyProtection="1">
      <alignment vertical="center"/>
    </xf>
    <xf numFmtId="38" fontId="3" fillId="0" borderId="28" xfId="9" applyFont="1" applyFill="1" applyBorder="1" applyAlignment="1" applyProtection="1">
      <alignment vertical="center"/>
    </xf>
    <xf numFmtId="40" fontId="3" fillId="0" borderId="67" xfId="9" applyNumberFormat="1" applyFont="1" applyFill="1" applyBorder="1" applyAlignment="1" applyProtection="1">
      <alignment vertical="center"/>
    </xf>
    <xf numFmtId="38" fontId="3" fillId="2" borderId="39" xfId="9" applyFont="1" applyFill="1" applyBorder="1" applyProtection="1">
      <alignment vertical="center"/>
      <protection locked="0"/>
    </xf>
    <xf numFmtId="38" fontId="3" fillId="2" borderId="40" xfId="9" applyFont="1" applyFill="1" applyBorder="1" applyProtection="1">
      <alignment vertical="center"/>
      <protection locked="0"/>
    </xf>
    <xf numFmtId="38" fontId="3" fillId="0" borderId="8" xfId="9" applyFont="1" applyFill="1" applyBorder="1" applyProtection="1">
      <alignment vertical="center"/>
      <protection locked="0"/>
    </xf>
    <xf numFmtId="38" fontId="3" fillId="0" borderId="1" xfId="9" applyFont="1" applyFill="1" applyBorder="1" applyProtection="1">
      <alignment vertical="center"/>
      <protection locked="0"/>
    </xf>
    <xf numFmtId="38" fontId="3" fillId="2" borderId="8" xfId="9" applyFont="1" applyFill="1" applyBorder="1" applyProtection="1">
      <alignment vertical="center"/>
      <protection locked="0"/>
    </xf>
    <xf numFmtId="38" fontId="3" fillId="2" borderId="1" xfId="9" applyFont="1" applyFill="1" applyBorder="1" applyProtection="1">
      <alignment vertical="center"/>
      <protection locked="0"/>
    </xf>
    <xf numFmtId="38" fontId="3" fillId="0" borderId="9" xfId="9" applyFont="1" applyFill="1" applyBorder="1" applyProtection="1">
      <alignment vertical="center"/>
      <protection locked="0"/>
    </xf>
    <xf numFmtId="38" fontId="3" fillId="0" borderId="3" xfId="9" applyFont="1" applyFill="1" applyBorder="1" applyProtection="1">
      <alignment vertical="center"/>
      <protection locked="0"/>
    </xf>
    <xf numFmtId="38" fontId="3" fillId="2" borderId="31" xfId="9" applyFont="1" applyFill="1" applyBorder="1" applyAlignment="1" applyProtection="1">
      <protection locked="0"/>
    </xf>
    <xf numFmtId="38" fontId="3" fillId="2" borderId="32" xfId="9" applyFont="1" applyFill="1" applyBorder="1" applyAlignment="1" applyProtection="1">
      <protection locked="0"/>
    </xf>
    <xf numFmtId="38" fontId="3" fillId="0" borderId="8" xfId="9" applyFont="1" applyFill="1" applyBorder="1" applyAlignment="1" applyProtection="1">
      <protection locked="0"/>
    </xf>
    <xf numFmtId="38" fontId="3" fillId="0" borderId="1" xfId="9" applyFont="1" applyFill="1" applyBorder="1" applyAlignment="1" applyProtection="1">
      <protection locked="0"/>
    </xf>
    <xf numFmtId="38" fontId="3" fillId="2" borderId="8" xfId="9" applyFont="1" applyFill="1" applyBorder="1" applyAlignment="1" applyProtection="1">
      <protection locked="0"/>
    </xf>
    <xf numFmtId="38" fontId="3" fillId="2" borderId="1" xfId="9" applyFont="1" applyFill="1" applyBorder="1" applyAlignment="1" applyProtection="1">
      <protection locked="0"/>
    </xf>
    <xf numFmtId="38" fontId="3" fillId="2" borderId="9" xfId="9" applyFont="1" applyFill="1" applyBorder="1" applyAlignment="1" applyProtection="1">
      <protection locked="0"/>
    </xf>
    <xf numFmtId="38" fontId="3" fillId="2" borderId="3" xfId="9" applyFont="1" applyFill="1" applyBorder="1" applyAlignment="1" applyProtection="1">
      <protection locked="0"/>
    </xf>
    <xf numFmtId="38" fontId="3" fillId="0" borderId="31" xfId="9" applyFont="1" applyFill="1" applyBorder="1" applyAlignment="1" applyProtection="1">
      <protection locked="0"/>
    </xf>
    <xf numFmtId="38" fontId="3" fillId="0" borderId="32" xfId="9" applyFont="1" applyFill="1" applyBorder="1" applyAlignment="1" applyProtection="1">
      <protection locked="0"/>
    </xf>
    <xf numFmtId="38" fontId="3" fillId="0" borderId="9" xfId="9" applyFont="1" applyFill="1" applyBorder="1" applyAlignment="1" applyProtection="1">
      <protection locked="0"/>
    </xf>
    <xf numFmtId="38" fontId="3" fillId="0" borderId="3" xfId="9" applyFont="1" applyFill="1" applyBorder="1" applyAlignment="1" applyProtection="1">
      <protection locked="0"/>
    </xf>
    <xf numFmtId="38" fontId="3" fillId="0" borderId="35" xfId="9" applyFont="1" applyFill="1" applyBorder="1" applyAlignment="1" applyProtection="1">
      <protection locked="0"/>
    </xf>
    <xf numFmtId="38" fontId="3" fillId="0" borderId="36" xfId="9" applyFont="1" applyFill="1" applyBorder="1" applyAlignment="1" applyProtection="1">
      <protection locked="0"/>
    </xf>
    <xf numFmtId="38" fontId="3" fillId="0" borderId="0" xfId="9" applyFont="1" applyFill="1" applyAlignment="1" applyProtection="1">
      <alignment vertical="center"/>
      <protection locked="0"/>
    </xf>
    <xf numFmtId="38" fontId="3" fillId="2" borderId="50" xfId="9" applyFont="1" applyFill="1" applyBorder="1" applyAlignment="1" applyProtection="1">
      <alignment vertical="center"/>
      <protection locked="0"/>
    </xf>
    <xf numFmtId="38" fontId="3" fillId="0" borderId="74" xfId="9" applyFont="1" applyFill="1" applyBorder="1" applyAlignment="1" applyProtection="1">
      <alignment horizontal="center" vertical="center"/>
    </xf>
    <xf numFmtId="38" fontId="3" fillId="2" borderId="74" xfId="9" applyFont="1" applyFill="1" applyBorder="1" applyAlignment="1" applyProtection="1">
      <alignment horizontal="center" vertical="center"/>
    </xf>
    <xf numFmtId="38" fontId="3" fillId="0" borderId="75" xfId="9" applyFont="1" applyFill="1" applyBorder="1" applyAlignment="1" applyProtection="1">
      <alignment horizontal="center" vertical="center"/>
    </xf>
    <xf numFmtId="38" fontId="3" fillId="0" borderId="54" xfId="9" applyFont="1" applyFill="1" applyBorder="1" applyAlignment="1" applyProtection="1">
      <alignment horizontal="center" vertical="center" shrinkToFit="1"/>
    </xf>
    <xf numFmtId="38" fontId="3" fillId="0" borderId="66" xfId="9" applyFont="1" applyFill="1" applyBorder="1" applyAlignment="1" applyProtection="1">
      <alignment horizontal="center" vertical="center" shrinkToFit="1"/>
    </xf>
    <xf numFmtId="38" fontId="3" fillId="0" borderId="43" xfId="9" applyFont="1" applyFill="1" applyBorder="1" applyAlignment="1" applyProtection="1">
      <alignment horizontal="center" vertical="center" shrinkToFit="1"/>
      <protection locked="0"/>
    </xf>
    <xf numFmtId="38" fontId="3" fillId="0" borderId="55" xfId="9" applyFont="1" applyFill="1" applyBorder="1" applyAlignment="1" applyProtection="1">
      <alignment horizontal="center" vertical="center" shrinkToFit="1"/>
      <protection locked="0"/>
    </xf>
    <xf numFmtId="38" fontId="3" fillId="0" borderId="56" xfId="9" applyFont="1" applyFill="1" applyBorder="1" applyAlignment="1" applyProtection="1">
      <alignment horizontal="center" vertical="center" shrinkToFit="1"/>
      <protection locked="0"/>
    </xf>
    <xf numFmtId="38" fontId="3" fillId="0" borderId="56" xfId="9" applyFont="1" applyFill="1" applyBorder="1" applyAlignment="1" applyProtection="1">
      <alignment horizontal="center" vertical="center" shrinkToFit="1"/>
    </xf>
    <xf numFmtId="38" fontId="3" fillId="2" borderId="60" xfId="9" applyFont="1" applyFill="1" applyBorder="1" applyAlignment="1" applyProtection="1">
      <alignment horizontal="center"/>
    </xf>
    <xf numFmtId="38" fontId="3" fillId="2" borderId="57" xfId="9" applyFont="1" applyFill="1" applyBorder="1" applyAlignment="1" applyProtection="1">
      <alignment horizontal="center"/>
    </xf>
    <xf numFmtId="38" fontId="3" fillId="0" borderId="60" xfId="9" applyFont="1" applyFill="1" applyBorder="1" applyAlignment="1" applyProtection="1">
      <alignment horizontal="center"/>
    </xf>
    <xf numFmtId="38" fontId="3" fillId="0" borderId="57" xfId="9" applyFont="1" applyFill="1" applyBorder="1" applyAlignment="1" applyProtection="1">
      <alignment horizontal="center"/>
    </xf>
    <xf numFmtId="38" fontId="3" fillId="2" borderId="65" xfId="9" applyFont="1" applyFill="1" applyBorder="1" applyAlignment="1" applyProtection="1">
      <alignment horizontal="center" vertical="center"/>
    </xf>
    <xf numFmtId="38" fontId="3" fillId="2" borderId="58" xfId="9" applyFont="1" applyFill="1" applyBorder="1" applyAlignment="1" applyProtection="1">
      <alignment horizontal="center" vertical="center"/>
    </xf>
    <xf numFmtId="38" fontId="3" fillId="0" borderId="50" xfId="9" applyFont="1" applyFill="1" applyBorder="1" applyAlignment="1" applyProtection="1">
      <alignment horizontal="center" vertical="center"/>
    </xf>
    <xf numFmtId="38" fontId="3" fillId="0" borderId="17" xfId="9" applyFont="1" applyFill="1" applyBorder="1" applyAlignment="1" applyProtection="1">
      <alignment horizontal="center" vertical="center"/>
    </xf>
  </cellXfs>
  <cellStyles count="10">
    <cellStyle name="STYL0 - スタイル1" xfId="1"/>
    <cellStyle name="STYL1 - スタイル2" xfId="2"/>
    <cellStyle name="STYL2 - スタイル3" xfId="3"/>
    <cellStyle name="STYL3 - スタイル4" xfId="4"/>
    <cellStyle name="STYL4 - スタイル5" xfId="5"/>
    <cellStyle name="STYL5 - スタイル6" xfId="6"/>
    <cellStyle name="STYL6 - スタイル7" xfId="7"/>
    <cellStyle name="STYL7 - スタイル8" xfId="8"/>
    <cellStyle name="桁区切り" xfId="9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M35" transitionEvaluation="1">
    <tabColor rgb="FFC00000"/>
  </sheetPr>
  <dimension ref="A1:AD74"/>
  <sheetViews>
    <sheetView showGridLines="0" tabSelected="1" view="pageBreakPreview" zoomScaleNormal="100" zoomScaleSheetLayoutView="100" workbookViewId="0">
      <pane xSplit="1" ySplit="4" topLeftCell="M35" activePane="bottomRight" state="frozenSplit"/>
      <selection activeCell="C30" sqref="C30"/>
      <selection pane="topRight" activeCell="C30" sqref="C30"/>
      <selection pane="bottomLeft" activeCell="C30" sqref="C30"/>
      <selection pane="bottomRight" activeCell="AC35" sqref="AC35"/>
    </sheetView>
  </sheetViews>
  <sheetFormatPr defaultColWidth="10.625" defaultRowHeight="13.5" x14ac:dyDescent="0.15"/>
  <cols>
    <col min="1" max="1" width="11.25" style="25" customWidth="1"/>
    <col min="2" max="4" width="7.25" style="78" customWidth="1"/>
    <col min="5" max="6" width="6.5" style="78" customWidth="1"/>
    <col min="7" max="7" width="7.5" style="78" bestFit="1" customWidth="1"/>
    <col min="8" max="9" width="6.5" style="78" customWidth="1"/>
    <col min="10" max="10" width="7.5" style="78" bestFit="1" customWidth="1"/>
    <col min="11" max="13" width="4.625" style="78" customWidth="1"/>
    <col min="14" max="19" width="7.875" style="78" customWidth="1"/>
    <col min="20" max="25" width="7.125" style="78" customWidth="1"/>
    <col min="26" max="26" width="10.625" style="78" customWidth="1"/>
    <col min="27" max="27" width="3.375" style="78" customWidth="1"/>
    <col min="28" max="16384" width="10.625" style="78"/>
  </cols>
  <sheetData>
    <row r="1" spans="1:30" x14ac:dyDescent="0.15">
      <c r="A1" s="188" t="s">
        <v>95</v>
      </c>
    </row>
    <row r="2" spans="1:30" s="25" customFormat="1" ht="4.5" customHeight="1" thickBot="1" x14ac:dyDescent="0.2"/>
    <row r="3" spans="1:30" s="25" customFormat="1" ht="12" customHeight="1" thickBot="1" x14ac:dyDescent="0.2">
      <c r="A3" s="23"/>
      <c r="B3" s="195" t="s">
        <v>96</v>
      </c>
      <c r="C3" s="196"/>
      <c r="D3" s="197"/>
      <c r="E3" s="198" t="s">
        <v>94</v>
      </c>
      <c r="F3" s="193"/>
      <c r="G3" s="193"/>
      <c r="H3" s="193" t="s">
        <v>7</v>
      </c>
      <c r="I3" s="193"/>
      <c r="J3" s="193"/>
      <c r="K3" s="193" t="s">
        <v>8</v>
      </c>
      <c r="L3" s="193"/>
      <c r="M3" s="193"/>
      <c r="N3" s="193" t="s">
        <v>9</v>
      </c>
      <c r="O3" s="193"/>
      <c r="P3" s="193"/>
      <c r="Q3" s="193" t="s">
        <v>10</v>
      </c>
      <c r="R3" s="193"/>
      <c r="S3" s="193"/>
      <c r="T3" s="193" t="s">
        <v>21</v>
      </c>
      <c r="U3" s="193"/>
      <c r="V3" s="193"/>
      <c r="W3" s="193" t="s">
        <v>25</v>
      </c>
      <c r="X3" s="193"/>
      <c r="Y3" s="194"/>
      <c r="Z3" s="23"/>
      <c r="AA3" s="23"/>
      <c r="AB3" s="193" t="s">
        <v>98</v>
      </c>
      <c r="AC3" s="193"/>
      <c r="AD3" s="193"/>
    </row>
    <row r="4" spans="1:30" s="25" customFormat="1" ht="12" customHeight="1" thickBot="1" x14ac:dyDescent="0.2">
      <c r="A4" s="26" t="s">
        <v>82</v>
      </c>
      <c r="B4" s="20" t="s">
        <v>1</v>
      </c>
      <c r="C4" s="21" t="s">
        <v>2</v>
      </c>
      <c r="D4" s="22" t="s">
        <v>3</v>
      </c>
      <c r="E4" s="8" t="s">
        <v>1</v>
      </c>
      <c r="F4" s="9" t="s">
        <v>2</v>
      </c>
      <c r="G4" s="9" t="s">
        <v>3</v>
      </c>
      <c r="H4" s="8" t="s">
        <v>1</v>
      </c>
      <c r="I4" s="9" t="s">
        <v>2</v>
      </c>
      <c r="J4" s="9" t="s">
        <v>3</v>
      </c>
      <c r="K4" s="8" t="s">
        <v>1</v>
      </c>
      <c r="L4" s="9" t="s">
        <v>2</v>
      </c>
      <c r="M4" s="9" t="s">
        <v>3</v>
      </c>
      <c r="N4" s="8" t="s">
        <v>1</v>
      </c>
      <c r="O4" s="9" t="s">
        <v>2</v>
      </c>
      <c r="P4" s="9" t="s">
        <v>3</v>
      </c>
      <c r="Q4" s="8" t="s">
        <v>1</v>
      </c>
      <c r="R4" s="9" t="s">
        <v>2</v>
      </c>
      <c r="S4" s="10" t="s">
        <v>3</v>
      </c>
      <c r="T4" s="8" t="s">
        <v>1</v>
      </c>
      <c r="U4" s="9" t="s">
        <v>2</v>
      </c>
      <c r="V4" s="10" t="s">
        <v>3</v>
      </c>
      <c r="W4" s="8" t="s">
        <v>1</v>
      </c>
      <c r="X4" s="9" t="s">
        <v>2</v>
      </c>
      <c r="Y4" s="76" t="s">
        <v>3</v>
      </c>
      <c r="Z4" s="68" t="s">
        <v>0</v>
      </c>
      <c r="AA4" s="79"/>
      <c r="AB4" s="8" t="s">
        <v>1</v>
      </c>
      <c r="AC4" s="9" t="s">
        <v>2</v>
      </c>
      <c r="AD4" s="10" t="s">
        <v>3</v>
      </c>
    </row>
    <row r="5" spans="1:30" s="86" customFormat="1" ht="12" customHeight="1" x14ac:dyDescent="0.15">
      <c r="A5" s="33" t="s">
        <v>26</v>
      </c>
      <c r="B5" s="166">
        <v>2059</v>
      </c>
      <c r="C5" s="167">
        <v>2149</v>
      </c>
      <c r="D5" s="34">
        <f t="shared" ref="D5:D57" si="0">SUM(B5:C5)</f>
        <v>4208</v>
      </c>
      <c r="E5" s="166">
        <v>156</v>
      </c>
      <c r="F5" s="167">
        <v>176</v>
      </c>
      <c r="G5" s="34">
        <f t="shared" ref="G5:G57" si="1">SUM(E5:F5)</f>
        <v>332</v>
      </c>
      <c r="H5" s="166">
        <v>205</v>
      </c>
      <c r="I5" s="167">
        <v>282</v>
      </c>
      <c r="J5" s="34">
        <f t="shared" ref="J5:J57" si="2">SUM(H5:I5)</f>
        <v>487</v>
      </c>
      <c r="K5" s="166">
        <v>3</v>
      </c>
      <c r="L5" s="167">
        <v>6</v>
      </c>
      <c r="M5" s="34">
        <f t="shared" ref="M5:M57" si="3">SUM(K5:L5)</f>
        <v>9</v>
      </c>
      <c r="N5" s="166">
        <v>623</v>
      </c>
      <c r="O5" s="167">
        <v>611</v>
      </c>
      <c r="P5" s="34">
        <f t="shared" ref="P5:P57" si="4">SUM(N5:O5)</f>
        <v>1234</v>
      </c>
      <c r="Q5" s="80">
        <f>SUMIF($E$4:$P$4,Q$4,$E5:$P5)</f>
        <v>987</v>
      </c>
      <c r="R5" s="81">
        <f>SUMIF($E$4:$P$4,R$4,$E5:$P5)</f>
        <v>1075</v>
      </c>
      <c r="S5" s="35">
        <f t="shared" ref="S5:S57" si="5">SUM(Q5:R5)</f>
        <v>2062</v>
      </c>
      <c r="T5" s="82">
        <f>Q5/B5*100</f>
        <v>47.935891209324915</v>
      </c>
      <c r="U5" s="83">
        <f>R5/C5*100</f>
        <v>50.023266635644482</v>
      </c>
      <c r="V5" s="84">
        <f>S5/D5*100</f>
        <v>49.00190114068441</v>
      </c>
      <c r="W5" s="82">
        <f>(E5+H5)/Q5*100</f>
        <v>36.575481256332324</v>
      </c>
      <c r="X5" s="83">
        <f>(F5+I5)/R5*100</f>
        <v>42.604651162790695</v>
      </c>
      <c r="Y5" s="85">
        <f>(G5+J5)/S5*100</f>
        <v>39.718719689621729</v>
      </c>
      <c r="Z5" s="69" t="s">
        <v>4</v>
      </c>
      <c r="AA5" s="36">
        <v>1</v>
      </c>
      <c r="AB5" s="82">
        <f>N5/B5*100</f>
        <v>30.257406508013602</v>
      </c>
      <c r="AC5" s="83">
        <f t="shared" ref="AC5:AC60" si="6">O5/C5*100</f>
        <v>28.431828757561657</v>
      </c>
      <c r="AD5" s="84">
        <f>P5/D5*100</f>
        <v>29.325095057034222</v>
      </c>
    </row>
    <row r="6" spans="1:30" ht="12" customHeight="1" x14ac:dyDescent="0.15">
      <c r="A6" s="11" t="s">
        <v>27</v>
      </c>
      <c r="B6" s="168">
        <v>1112</v>
      </c>
      <c r="C6" s="169">
        <v>1054</v>
      </c>
      <c r="D6" s="1">
        <f t="shared" si="0"/>
        <v>2166</v>
      </c>
      <c r="E6" s="168">
        <v>162</v>
      </c>
      <c r="F6" s="169">
        <v>211</v>
      </c>
      <c r="G6" s="1">
        <f t="shared" si="1"/>
        <v>373</v>
      </c>
      <c r="H6" s="168">
        <v>89</v>
      </c>
      <c r="I6" s="169">
        <v>130</v>
      </c>
      <c r="J6" s="1">
        <f t="shared" si="2"/>
        <v>219</v>
      </c>
      <c r="K6" s="168">
        <v>1</v>
      </c>
      <c r="L6" s="169">
        <v>2</v>
      </c>
      <c r="M6" s="1">
        <f t="shared" si="3"/>
        <v>3</v>
      </c>
      <c r="N6" s="168">
        <v>276</v>
      </c>
      <c r="O6" s="169">
        <v>210</v>
      </c>
      <c r="P6" s="1">
        <f t="shared" si="4"/>
        <v>486</v>
      </c>
      <c r="Q6" s="87">
        <f t="shared" ref="Q6:R37" si="7">SUMIF($E$4:$P$4,Q$4,$E6:$P6)</f>
        <v>528</v>
      </c>
      <c r="R6" s="88">
        <f t="shared" si="7"/>
        <v>553</v>
      </c>
      <c r="S6" s="2">
        <f t="shared" si="5"/>
        <v>1081</v>
      </c>
      <c r="T6" s="89">
        <f t="shared" ref="T6:V58" si="8">Q6/B6*100</f>
        <v>47.482014388489205</v>
      </c>
      <c r="U6" s="90">
        <f t="shared" si="8"/>
        <v>52.466793168880457</v>
      </c>
      <c r="V6" s="91">
        <f t="shared" si="8"/>
        <v>49.907663896583564</v>
      </c>
      <c r="W6" s="89">
        <f t="shared" ref="W6:Y58" si="9">(E6+H6)/Q6*100</f>
        <v>47.537878787878789</v>
      </c>
      <c r="X6" s="90">
        <f t="shared" si="9"/>
        <v>61.66365280289331</v>
      </c>
      <c r="Y6" s="92">
        <f t="shared" si="9"/>
        <v>54.764107308048104</v>
      </c>
      <c r="Z6" s="70" t="s">
        <v>4</v>
      </c>
      <c r="AA6" s="17">
        <f t="shared" ref="AA6:AA14" si="10">AA5+1</f>
        <v>2</v>
      </c>
      <c r="AB6" s="89">
        <f t="shared" ref="AB6:AD69" si="11">N6/B6*100</f>
        <v>24.820143884892087</v>
      </c>
      <c r="AC6" s="90">
        <f t="shared" si="6"/>
        <v>19.924098671726757</v>
      </c>
      <c r="AD6" s="91">
        <f t="shared" ref="AD6:AD60" si="12">P6/D6*100</f>
        <v>22.437673130193904</v>
      </c>
    </row>
    <row r="7" spans="1:30" s="86" customFormat="1" ht="12" customHeight="1" x14ac:dyDescent="0.15">
      <c r="A7" s="37" t="s">
        <v>28</v>
      </c>
      <c r="B7" s="170">
        <v>2758</v>
      </c>
      <c r="C7" s="171">
        <v>2613</v>
      </c>
      <c r="D7" s="38">
        <f t="shared" si="0"/>
        <v>5371</v>
      </c>
      <c r="E7" s="170">
        <v>340</v>
      </c>
      <c r="F7" s="171">
        <v>380</v>
      </c>
      <c r="G7" s="38">
        <f t="shared" si="1"/>
        <v>720</v>
      </c>
      <c r="H7" s="170">
        <v>290</v>
      </c>
      <c r="I7" s="171">
        <v>355</v>
      </c>
      <c r="J7" s="38">
        <f t="shared" si="2"/>
        <v>645</v>
      </c>
      <c r="K7" s="170">
        <v>9</v>
      </c>
      <c r="L7" s="171">
        <v>5</v>
      </c>
      <c r="M7" s="38">
        <f t="shared" si="3"/>
        <v>14</v>
      </c>
      <c r="N7" s="170">
        <v>676</v>
      </c>
      <c r="O7" s="171">
        <v>567</v>
      </c>
      <c r="P7" s="38">
        <f t="shared" si="4"/>
        <v>1243</v>
      </c>
      <c r="Q7" s="93">
        <f t="shared" si="7"/>
        <v>1315</v>
      </c>
      <c r="R7" s="94">
        <f t="shared" si="7"/>
        <v>1307</v>
      </c>
      <c r="S7" s="39">
        <f t="shared" si="5"/>
        <v>2622</v>
      </c>
      <c r="T7" s="95">
        <f t="shared" si="8"/>
        <v>47.679477882523571</v>
      </c>
      <c r="U7" s="96">
        <f t="shared" si="8"/>
        <v>50.01913509376196</v>
      </c>
      <c r="V7" s="97">
        <f t="shared" si="8"/>
        <v>48.817724818469557</v>
      </c>
      <c r="W7" s="95">
        <f t="shared" si="9"/>
        <v>47.908745247148289</v>
      </c>
      <c r="X7" s="96">
        <f t="shared" si="9"/>
        <v>56.235654169854634</v>
      </c>
      <c r="Y7" s="98">
        <f t="shared" si="9"/>
        <v>52.059496567505725</v>
      </c>
      <c r="Z7" s="71" t="s">
        <v>4</v>
      </c>
      <c r="AA7" s="40">
        <f t="shared" si="10"/>
        <v>3</v>
      </c>
      <c r="AB7" s="95">
        <f t="shared" si="11"/>
        <v>24.510514865844815</v>
      </c>
      <c r="AC7" s="96">
        <f t="shared" si="6"/>
        <v>21.699196326061998</v>
      </c>
      <c r="AD7" s="97">
        <f t="shared" si="12"/>
        <v>23.14280394712344</v>
      </c>
    </row>
    <row r="8" spans="1:30" ht="12" customHeight="1" x14ac:dyDescent="0.15">
      <c r="A8" s="11" t="s">
        <v>29</v>
      </c>
      <c r="B8" s="168">
        <v>814</v>
      </c>
      <c r="C8" s="169">
        <v>796</v>
      </c>
      <c r="D8" s="1">
        <f t="shared" si="0"/>
        <v>1610</v>
      </c>
      <c r="E8" s="168">
        <v>117</v>
      </c>
      <c r="F8" s="169">
        <v>134</v>
      </c>
      <c r="G8" s="1">
        <f t="shared" si="1"/>
        <v>251</v>
      </c>
      <c r="H8" s="168">
        <v>70</v>
      </c>
      <c r="I8" s="169">
        <v>93</v>
      </c>
      <c r="J8" s="1">
        <f t="shared" si="2"/>
        <v>163</v>
      </c>
      <c r="K8" s="168">
        <v>2</v>
      </c>
      <c r="L8" s="169">
        <v>1</v>
      </c>
      <c r="M8" s="1">
        <f t="shared" si="3"/>
        <v>3</v>
      </c>
      <c r="N8" s="168">
        <v>250</v>
      </c>
      <c r="O8" s="169">
        <v>230</v>
      </c>
      <c r="P8" s="1">
        <f t="shared" si="4"/>
        <v>480</v>
      </c>
      <c r="Q8" s="87">
        <f t="shared" si="7"/>
        <v>439</v>
      </c>
      <c r="R8" s="88">
        <f t="shared" si="7"/>
        <v>458</v>
      </c>
      <c r="S8" s="2">
        <f t="shared" si="5"/>
        <v>897</v>
      </c>
      <c r="T8" s="89">
        <f t="shared" si="8"/>
        <v>53.931203931203932</v>
      </c>
      <c r="U8" s="90">
        <f t="shared" si="8"/>
        <v>57.537688442211056</v>
      </c>
      <c r="V8" s="91">
        <f t="shared" si="8"/>
        <v>55.714285714285715</v>
      </c>
      <c r="W8" s="89">
        <f t="shared" si="9"/>
        <v>42.596810933940773</v>
      </c>
      <c r="X8" s="90">
        <f t="shared" si="9"/>
        <v>49.563318777292572</v>
      </c>
      <c r="Y8" s="92">
        <f t="shared" si="9"/>
        <v>46.153846153846153</v>
      </c>
      <c r="Z8" s="70" t="s">
        <v>4</v>
      </c>
      <c r="AA8" s="17">
        <f t="shared" si="10"/>
        <v>4</v>
      </c>
      <c r="AB8" s="89">
        <f t="shared" si="11"/>
        <v>30.712530712530711</v>
      </c>
      <c r="AC8" s="90">
        <f t="shared" si="6"/>
        <v>28.894472361809044</v>
      </c>
      <c r="AD8" s="91">
        <f t="shared" si="12"/>
        <v>29.813664596273291</v>
      </c>
    </row>
    <row r="9" spans="1:30" s="86" customFormat="1" ht="12" customHeight="1" x14ac:dyDescent="0.15">
      <c r="A9" s="37" t="s">
        <v>30</v>
      </c>
      <c r="B9" s="170">
        <v>1741</v>
      </c>
      <c r="C9" s="171">
        <v>1694</v>
      </c>
      <c r="D9" s="38">
        <f t="shared" si="0"/>
        <v>3435</v>
      </c>
      <c r="E9" s="170">
        <v>197</v>
      </c>
      <c r="F9" s="171">
        <v>240</v>
      </c>
      <c r="G9" s="38">
        <f t="shared" si="1"/>
        <v>437</v>
      </c>
      <c r="H9" s="170">
        <v>152</v>
      </c>
      <c r="I9" s="171">
        <v>197</v>
      </c>
      <c r="J9" s="38">
        <f t="shared" si="2"/>
        <v>349</v>
      </c>
      <c r="K9" s="170">
        <v>4</v>
      </c>
      <c r="L9" s="171">
        <v>7</v>
      </c>
      <c r="M9" s="38">
        <f t="shared" si="3"/>
        <v>11</v>
      </c>
      <c r="N9" s="170">
        <v>528</v>
      </c>
      <c r="O9" s="171">
        <v>477</v>
      </c>
      <c r="P9" s="38">
        <f t="shared" si="4"/>
        <v>1005</v>
      </c>
      <c r="Q9" s="93">
        <f t="shared" si="7"/>
        <v>881</v>
      </c>
      <c r="R9" s="94">
        <f t="shared" si="7"/>
        <v>921</v>
      </c>
      <c r="S9" s="39">
        <f t="shared" si="5"/>
        <v>1802</v>
      </c>
      <c r="T9" s="95">
        <f t="shared" si="8"/>
        <v>50.60310166570936</v>
      </c>
      <c r="U9" s="96">
        <f t="shared" si="8"/>
        <v>54.368358913813466</v>
      </c>
      <c r="V9" s="97">
        <f t="shared" si="8"/>
        <v>52.45997088791848</v>
      </c>
      <c r="W9" s="95">
        <f t="shared" si="9"/>
        <v>39.61407491486947</v>
      </c>
      <c r="X9" s="96">
        <f t="shared" si="9"/>
        <v>47.448425624321388</v>
      </c>
      <c r="Y9" s="98">
        <f t="shared" si="9"/>
        <v>43.61820199778024</v>
      </c>
      <c r="Z9" s="71" t="s">
        <v>4</v>
      </c>
      <c r="AA9" s="40">
        <f t="shared" si="10"/>
        <v>5</v>
      </c>
      <c r="AB9" s="95">
        <f t="shared" si="11"/>
        <v>30.327398047099368</v>
      </c>
      <c r="AC9" s="96">
        <f t="shared" si="6"/>
        <v>28.158205430932703</v>
      </c>
      <c r="AD9" s="97">
        <f t="shared" si="12"/>
        <v>29.257641921397383</v>
      </c>
    </row>
    <row r="10" spans="1:30" ht="12" customHeight="1" x14ac:dyDescent="0.15">
      <c r="A10" s="11" t="s">
        <v>31</v>
      </c>
      <c r="B10" s="168">
        <v>579</v>
      </c>
      <c r="C10" s="169">
        <v>595</v>
      </c>
      <c r="D10" s="1">
        <f t="shared" si="0"/>
        <v>1174</v>
      </c>
      <c r="E10" s="168">
        <v>108</v>
      </c>
      <c r="F10" s="169">
        <v>138</v>
      </c>
      <c r="G10" s="1">
        <f t="shared" si="1"/>
        <v>246</v>
      </c>
      <c r="H10" s="168">
        <v>34</v>
      </c>
      <c r="I10" s="169">
        <v>55</v>
      </c>
      <c r="J10" s="1">
        <f t="shared" si="2"/>
        <v>89</v>
      </c>
      <c r="K10" s="168">
        <v>2</v>
      </c>
      <c r="L10" s="169">
        <v>1</v>
      </c>
      <c r="M10" s="1">
        <f t="shared" si="3"/>
        <v>3</v>
      </c>
      <c r="N10" s="168">
        <v>167</v>
      </c>
      <c r="O10" s="169">
        <v>146</v>
      </c>
      <c r="P10" s="1">
        <f t="shared" si="4"/>
        <v>313</v>
      </c>
      <c r="Q10" s="87">
        <f t="shared" si="7"/>
        <v>311</v>
      </c>
      <c r="R10" s="88">
        <f t="shared" si="7"/>
        <v>340</v>
      </c>
      <c r="S10" s="2">
        <f t="shared" si="5"/>
        <v>651</v>
      </c>
      <c r="T10" s="89">
        <f t="shared" si="8"/>
        <v>53.713298791018993</v>
      </c>
      <c r="U10" s="90">
        <f t="shared" si="8"/>
        <v>57.142857142857139</v>
      </c>
      <c r="V10" s="91">
        <f t="shared" si="8"/>
        <v>55.451448040885865</v>
      </c>
      <c r="W10" s="89">
        <f t="shared" si="9"/>
        <v>45.659163987138264</v>
      </c>
      <c r="X10" s="90">
        <f t="shared" si="9"/>
        <v>56.764705882352942</v>
      </c>
      <c r="Y10" s="92">
        <f t="shared" si="9"/>
        <v>51.459293394777262</v>
      </c>
      <c r="Z10" s="70" t="s">
        <v>4</v>
      </c>
      <c r="AA10" s="17">
        <f t="shared" si="10"/>
        <v>6</v>
      </c>
      <c r="AB10" s="89">
        <f t="shared" si="11"/>
        <v>28.842832469775477</v>
      </c>
      <c r="AC10" s="90">
        <f t="shared" si="6"/>
        <v>24.537815126050418</v>
      </c>
      <c r="AD10" s="91">
        <f t="shared" si="12"/>
        <v>26.660988074957409</v>
      </c>
    </row>
    <row r="11" spans="1:30" s="86" customFormat="1" ht="12" customHeight="1" x14ac:dyDescent="0.15">
      <c r="A11" s="37" t="s">
        <v>32</v>
      </c>
      <c r="B11" s="170">
        <v>1862</v>
      </c>
      <c r="C11" s="171">
        <v>1800</v>
      </c>
      <c r="D11" s="38">
        <f t="shared" si="0"/>
        <v>3662</v>
      </c>
      <c r="E11" s="170">
        <v>181</v>
      </c>
      <c r="F11" s="171">
        <v>191</v>
      </c>
      <c r="G11" s="38">
        <f t="shared" si="1"/>
        <v>372</v>
      </c>
      <c r="H11" s="170">
        <v>105</v>
      </c>
      <c r="I11" s="171">
        <v>151</v>
      </c>
      <c r="J11" s="38">
        <f t="shared" si="2"/>
        <v>256</v>
      </c>
      <c r="K11" s="170">
        <v>3</v>
      </c>
      <c r="L11" s="171">
        <v>5</v>
      </c>
      <c r="M11" s="38">
        <f t="shared" si="3"/>
        <v>8</v>
      </c>
      <c r="N11" s="170">
        <v>620</v>
      </c>
      <c r="O11" s="171">
        <v>616</v>
      </c>
      <c r="P11" s="38">
        <f t="shared" si="4"/>
        <v>1236</v>
      </c>
      <c r="Q11" s="93">
        <f t="shared" si="7"/>
        <v>909</v>
      </c>
      <c r="R11" s="94">
        <f t="shared" si="7"/>
        <v>963</v>
      </c>
      <c r="S11" s="39">
        <f t="shared" si="5"/>
        <v>1872</v>
      </c>
      <c r="T11" s="95">
        <f t="shared" si="8"/>
        <v>48.818474758324385</v>
      </c>
      <c r="U11" s="96">
        <f t="shared" si="8"/>
        <v>53.5</v>
      </c>
      <c r="V11" s="97">
        <f t="shared" si="8"/>
        <v>51.119606772255601</v>
      </c>
      <c r="W11" s="95">
        <f t="shared" si="9"/>
        <v>31.463146314631462</v>
      </c>
      <c r="X11" s="96">
        <f t="shared" si="9"/>
        <v>35.514018691588781</v>
      </c>
      <c r="Y11" s="98">
        <f t="shared" si="9"/>
        <v>33.547008547008545</v>
      </c>
      <c r="Z11" s="71" t="s">
        <v>4</v>
      </c>
      <c r="AA11" s="40">
        <f t="shared" si="10"/>
        <v>7</v>
      </c>
      <c r="AB11" s="95">
        <f t="shared" si="11"/>
        <v>33.297529538131045</v>
      </c>
      <c r="AC11" s="96">
        <f t="shared" si="6"/>
        <v>34.222222222222221</v>
      </c>
      <c r="AD11" s="97">
        <f t="shared" si="12"/>
        <v>33.752048061168757</v>
      </c>
    </row>
    <row r="12" spans="1:30" ht="12" customHeight="1" x14ac:dyDescent="0.15">
      <c r="A12" s="11" t="s">
        <v>33</v>
      </c>
      <c r="B12" s="168">
        <v>829</v>
      </c>
      <c r="C12" s="169">
        <v>848</v>
      </c>
      <c r="D12" s="1">
        <f t="shared" si="0"/>
        <v>1677</v>
      </c>
      <c r="E12" s="168">
        <v>110</v>
      </c>
      <c r="F12" s="169">
        <v>122</v>
      </c>
      <c r="G12" s="1">
        <f t="shared" si="1"/>
        <v>232</v>
      </c>
      <c r="H12" s="168">
        <v>97</v>
      </c>
      <c r="I12" s="169">
        <v>108</v>
      </c>
      <c r="J12" s="1">
        <f t="shared" si="2"/>
        <v>205</v>
      </c>
      <c r="K12" s="168">
        <v>1</v>
      </c>
      <c r="L12" s="169">
        <v>4</v>
      </c>
      <c r="M12" s="1">
        <f t="shared" si="3"/>
        <v>5</v>
      </c>
      <c r="N12" s="168">
        <v>282</v>
      </c>
      <c r="O12" s="169">
        <v>242</v>
      </c>
      <c r="P12" s="1">
        <f t="shared" si="4"/>
        <v>524</v>
      </c>
      <c r="Q12" s="87">
        <f t="shared" si="7"/>
        <v>490</v>
      </c>
      <c r="R12" s="88">
        <f t="shared" si="7"/>
        <v>476</v>
      </c>
      <c r="S12" s="2">
        <f t="shared" si="5"/>
        <v>966</v>
      </c>
      <c r="T12" s="89">
        <f t="shared" si="8"/>
        <v>59.107358262967438</v>
      </c>
      <c r="U12" s="90">
        <f t="shared" si="8"/>
        <v>56.132075471698116</v>
      </c>
      <c r="V12" s="91">
        <f t="shared" si="8"/>
        <v>57.602862254025041</v>
      </c>
      <c r="W12" s="89">
        <f t="shared" si="9"/>
        <v>42.244897959183675</v>
      </c>
      <c r="X12" s="90">
        <f t="shared" si="9"/>
        <v>48.319327731092436</v>
      </c>
      <c r="Y12" s="92">
        <f t="shared" si="9"/>
        <v>45.238095238095241</v>
      </c>
      <c r="Z12" s="70" t="s">
        <v>4</v>
      </c>
      <c r="AA12" s="17">
        <f t="shared" si="10"/>
        <v>8</v>
      </c>
      <c r="AB12" s="89">
        <f t="shared" si="11"/>
        <v>34.016887816646566</v>
      </c>
      <c r="AC12" s="90">
        <f t="shared" si="6"/>
        <v>28.537735849056606</v>
      </c>
      <c r="AD12" s="91">
        <f t="shared" si="12"/>
        <v>31.246273106738222</v>
      </c>
    </row>
    <row r="13" spans="1:30" s="86" customFormat="1" ht="12" customHeight="1" x14ac:dyDescent="0.15">
      <c r="A13" s="37" t="s">
        <v>34</v>
      </c>
      <c r="B13" s="170">
        <v>1362</v>
      </c>
      <c r="C13" s="171">
        <v>1408</v>
      </c>
      <c r="D13" s="38">
        <f t="shared" si="0"/>
        <v>2770</v>
      </c>
      <c r="E13" s="170">
        <v>122</v>
      </c>
      <c r="F13" s="171">
        <v>148</v>
      </c>
      <c r="G13" s="38">
        <f t="shared" si="1"/>
        <v>270</v>
      </c>
      <c r="H13" s="170">
        <v>105</v>
      </c>
      <c r="I13" s="171">
        <v>146</v>
      </c>
      <c r="J13" s="38">
        <f t="shared" si="2"/>
        <v>251</v>
      </c>
      <c r="K13" s="170">
        <v>1</v>
      </c>
      <c r="L13" s="171">
        <v>2</v>
      </c>
      <c r="M13" s="38">
        <f t="shared" si="3"/>
        <v>3</v>
      </c>
      <c r="N13" s="170">
        <v>463</v>
      </c>
      <c r="O13" s="171">
        <v>446</v>
      </c>
      <c r="P13" s="38">
        <f t="shared" si="4"/>
        <v>909</v>
      </c>
      <c r="Q13" s="93">
        <f t="shared" si="7"/>
        <v>691</v>
      </c>
      <c r="R13" s="94">
        <f t="shared" si="7"/>
        <v>742</v>
      </c>
      <c r="S13" s="39">
        <f t="shared" si="5"/>
        <v>1433</v>
      </c>
      <c r="T13" s="95">
        <f t="shared" si="8"/>
        <v>50.734214390602048</v>
      </c>
      <c r="U13" s="96">
        <f t="shared" si="8"/>
        <v>52.698863636363633</v>
      </c>
      <c r="V13" s="97">
        <f t="shared" si="8"/>
        <v>51.73285198555957</v>
      </c>
      <c r="W13" s="95">
        <f t="shared" si="9"/>
        <v>32.850940665701884</v>
      </c>
      <c r="X13" s="96">
        <f t="shared" si="9"/>
        <v>39.622641509433961</v>
      </c>
      <c r="Y13" s="98">
        <f t="shared" si="9"/>
        <v>36.357292393579904</v>
      </c>
      <c r="Z13" s="71" t="s">
        <v>4</v>
      </c>
      <c r="AA13" s="40">
        <f t="shared" si="10"/>
        <v>9</v>
      </c>
      <c r="AB13" s="95">
        <f t="shared" si="11"/>
        <v>33.994126284875179</v>
      </c>
      <c r="AC13" s="96">
        <f t="shared" si="6"/>
        <v>31.676136363636363</v>
      </c>
      <c r="AD13" s="97">
        <f t="shared" si="12"/>
        <v>32.815884476534293</v>
      </c>
    </row>
    <row r="14" spans="1:30" ht="12" customHeight="1" x14ac:dyDescent="0.15">
      <c r="A14" s="12" t="s">
        <v>35</v>
      </c>
      <c r="B14" s="172">
        <v>1962</v>
      </c>
      <c r="C14" s="173">
        <v>2005</v>
      </c>
      <c r="D14" s="3">
        <f t="shared" si="0"/>
        <v>3967</v>
      </c>
      <c r="E14" s="172">
        <v>195</v>
      </c>
      <c r="F14" s="173">
        <v>230</v>
      </c>
      <c r="G14" s="3">
        <f t="shared" si="1"/>
        <v>425</v>
      </c>
      <c r="H14" s="172">
        <v>161</v>
      </c>
      <c r="I14" s="173">
        <v>235</v>
      </c>
      <c r="J14" s="3">
        <f t="shared" si="2"/>
        <v>396</v>
      </c>
      <c r="K14" s="172">
        <v>5</v>
      </c>
      <c r="L14" s="173">
        <v>3</v>
      </c>
      <c r="M14" s="3">
        <f t="shared" si="3"/>
        <v>8</v>
      </c>
      <c r="N14" s="172">
        <v>602</v>
      </c>
      <c r="O14" s="173">
        <v>583</v>
      </c>
      <c r="P14" s="3">
        <f t="shared" si="4"/>
        <v>1185</v>
      </c>
      <c r="Q14" s="99">
        <f t="shared" si="7"/>
        <v>963</v>
      </c>
      <c r="R14" s="100">
        <f t="shared" si="7"/>
        <v>1051</v>
      </c>
      <c r="S14" s="4">
        <f t="shared" si="5"/>
        <v>2014</v>
      </c>
      <c r="T14" s="101">
        <f t="shared" si="8"/>
        <v>49.082568807339449</v>
      </c>
      <c r="U14" s="102">
        <f t="shared" si="8"/>
        <v>52.418952618453865</v>
      </c>
      <c r="V14" s="103">
        <f t="shared" si="8"/>
        <v>50.768842954373582</v>
      </c>
      <c r="W14" s="101">
        <f t="shared" si="9"/>
        <v>36.967808930425754</v>
      </c>
      <c r="X14" s="102">
        <f t="shared" si="9"/>
        <v>44.243577545195052</v>
      </c>
      <c r="Y14" s="104">
        <f t="shared" si="9"/>
        <v>40.764647467725915</v>
      </c>
      <c r="Z14" s="72" t="s">
        <v>4</v>
      </c>
      <c r="AA14" s="18">
        <f t="shared" si="10"/>
        <v>10</v>
      </c>
      <c r="AB14" s="101">
        <f t="shared" si="11"/>
        <v>30.682976554536189</v>
      </c>
      <c r="AC14" s="102">
        <f t="shared" si="6"/>
        <v>29.077306733167081</v>
      </c>
      <c r="AD14" s="103">
        <f t="shared" si="12"/>
        <v>29.871439374842453</v>
      </c>
    </row>
    <row r="15" spans="1:30" s="86" customFormat="1" ht="12" customHeight="1" x14ac:dyDescent="0.15">
      <c r="A15" s="41" t="s">
        <v>36</v>
      </c>
      <c r="B15" s="174">
        <v>562</v>
      </c>
      <c r="C15" s="175">
        <v>610</v>
      </c>
      <c r="D15" s="42">
        <f t="shared" si="0"/>
        <v>1172</v>
      </c>
      <c r="E15" s="174">
        <v>26</v>
      </c>
      <c r="F15" s="175">
        <v>29</v>
      </c>
      <c r="G15" s="42">
        <f t="shared" si="1"/>
        <v>55</v>
      </c>
      <c r="H15" s="174">
        <v>69</v>
      </c>
      <c r="I15" s="175">
        <v>99</v>
      </c>
      <c r="J15" s="42">
        <f t="shared" si="2"/>
        <v>168</v>
      </c>
      <c r="K15" s="174">
        <v>0</v>
      </c>
      <c r="L15" s="175">
        <v>3</v>
      </c>
      <c r="M15" s="42">
        <f t="shared" si="3"/>
        <v>3</v>
      </c>
      <c r="N15" s="174">
        <v>217</v>
      </c>
      <c r="O15" s="175">
        <v>207</v>
      </c>
      <c r="P15" s="42">
        <f t="shared" si="4"/>
        <v>424</v>
      </c>
      <c r="Q15" s="105">
        <f t="shared" si="7"/>
        <v>312</v>
      </c>
      <c r="R15" s="106">
        <f t="shared" si="7"/>
        <v>338</v>
      </c>
      <c r="S15" s="43">
        <f t="shared" si="5"/>
        <v>650</v>
      </c>
      <c r="T15" s="107">
        <f t="shared" si="8"/>
        <v>55.516014234875442</v>
      </c>
      <c r="U15" s="108">
        <f t="shared" si="8"/>
        <v>55.409836065573771</v>
      </c>
      <c r="V15" s="109">
        <f t="shared" si="8"/>
        <v>55.460750853242324</v>
      </c>
      <c r="W15" s="107">
        <f t="shared" si="9"/>
        <v>30.448717948717945</v>
      </c>
      <c r="X15" s="108">
        <f t="shared" si="9"/>
        <v>37.869822485207102</v>
      </c>
      <c r="Y15" s="110">
        <f t="shared" si="9"/>
        <v>34.307692307692307</v>
      </c>
      <c r="Z15" s="73" t="s">
        <v>11</v>
      </c>
      <c r="AA15" s="44">
        <v>1</v>
      </c>
      <c r="AB15" s="107">
        <f t="shared" si="11"/>
        <v>38.612099644128115</v>
      </c>
      <c r="AC15" s="108">
        <f t="shared" si="6"/>
        <v>33.934426229508198</v>
      </c>
      <c r="AD15" s="109">
        <f t="shared" si="12"/>
        <v>36.177474402730375</v>
      </c>
    </row>
    <row r="16" spans="1:30" ht="12" customHeight="1" x14ac:dyDescent="0.15">
      <c r="A16" s="11" t="s">
        <v>37</v>
      </c>
      <c r="B16" s="176">
        <v>496</v>
      </c>
      <c r="C16" s="177">
        <v>536</v>
      </c>
      <c r="D16" s="1">
        <f t="shared" si="0"/>
        <v>1032</v>
      </c>
      <c r="E16" s="176">
        <v>15</v>
      </c>
      <c r="F16" s="177">
        <v>18</v>
      </c>
      <c r="G16" s="1">
        <f t="shared" si="1"/>
        <v>33</v>
      </c>
      <c r="H16" s="176">
        <v>70</v>
      </c>
      <c r="I16" s="177">
        <v>85</v>
      </c>
      <c r="J16" s="1">
        <f t="shared" si="2"/>
        <v>155</v>
      </c>
      <c r="K16" s="176">
        <v>1</v>
      </c>
      <c r="L16" s="177">
        <v>0</v>
      </c>
      <c r="M16" s="1">
        <f t="shared" si="3"/>
        <v>1</v>
      </c>
      <c r="N16" s="176">
        <v>189</v>
      </c>
      <c r="O16" s="177">
        <v>168</v>
      </c>
      <c r="P16" s="1">
        <f t="shared" si="4"/>
        <v>357</v>
      </c>
      <c r="Q16" s="87">
        <f t="shared" si="7"/>
        <v>275</v>
      </c>
      <c r="R16" s="88">
        <f t="shared" si="7"/>
        <v>271</v>
      </c>
      <c r="S16" s="2">
        <f t="shared" si="5"/>
        <v>546</v>
      </c>
      <c r="T16" s="89">
        <f t="shared" si="8"/>
        <v>55.443548387096776</v>
      </c>
      <c r="U16" s="90">
        <f t="shared" si="8"/>
        <v>50.559701492537314</v>
      </c>
      <c r="V16" s="91">
        <f t="shared" si="8"/>
        <v>52.906976744186053</v>
      </c>
      <c r="W16" s="89">
        <f t="shared" si="9"/>
        <v>30.909090909090907</v>
      </c>
      <c r="X16" s="90">
        <f t="shared" si="9"/>
        <v>38.007380073800739</v>
      </c>
      <c r="Y16" s="92">
        <f t="shared" si="9"/>
        <v>34.432234432234431</v>
      </c>
      <c r="Z16" s="70" t="s">
        <v>11</v>
      </c>
      <c r="AA16" s="17">
        <f>AA15+1</f>
        <v>2</v>
      </c>
      <c r="AB16" s="89">
        <f t="shared" si="11"/>
        <v>38.104838709677416</v>
      </c>
      <c r="AC16" s="90">
        <f t="shared" si="6"/>
        <v>31.343283582089555</v>
      </c>
      <c r="AD16" s="91">
        <f t="shared" si="12"/>
        <v>34.593023255813954</v>
      </c>
    </row>
    <row r="17" spans="1:30" s="86" customFormat="1" ht="12" customHeight="1" x14ac:dyDescent="0.15">
      <c r="A17" s="37" t="s">
        <v>38</v>
      </c>
      <c r="B17" s="178">
        <v>1820</v>
      </c>
      <c r="C17" s="179">
        <v>1836</v>
      </c>
      <c r="D17" s="38">
        <f t="shared" si="0"/>
        <v>3656</v>
      </c>
      <c r="E17" s="178">
        <v>121</v>
      </c>
      <c r="F17" s="179">
        <v>147</v>
      </c>
      <c r="G17" s="38">
        <f t="shared" si="1"/>
        <v>268</v>
      </c>
      <c r="H17" s="178">
        <v>213</v>
      </c>
      <c r="I17" s="179">
        <v>301</v>
      </c>
      <c r="J17" s="38">
        <f t="shared" si="2"/>
        <v>514</v>
      </c>
      <c r="K17" s="178">
        <v>4</v>
      </c>
      <c r="L17" s="179">
        <v>4</v>
      </c>
      <c r="M17" s="38">
        <f t="shared" si="3"/>
        <v>8</v>
      </c>
      <c r="N17" s="178">
        <v>503</v>
      </c>
      <c r="O17" s="179">
        <v>457</v>
      </c>
      <c r="P17" s="38">
        <f t="shared" si="4"/>
        <v>960</v>
      </c>
      <c r="Q17" s="93">
        <f t="shared" si="7"/>
        <v>841</v>
      </c>
      <c r="R17" s="94">
        <f t="shared" si="7"/>
        <v>909</v>
      </c>
      <c r="S17" s="39">
        <f t="shared" si="5"/>
        <v>1750</v>
      </c>
      <c r="T17" s="95">
        <f t="shared" si="8"/>
        <v>46.208791208791212</v>
      </c>
      <c r="U17" s="96">
        <f t="shared" si="8"/>
        <v>49.509803921568633</v>
      </c>
      <c r="V17" s="97">
        <f t="shared" si="8"/>
        <v>47.866520787746168</v>
      </c>
      <c r="W17" s="95">
        <f t="shared" si="9"/>
        <v>39.714625445897738</v>
      </c>
      <c r="X17" s="96">
        <f t="shared" si="9"/>
        <v>49.284928492849282</v>
      </c>
      <c r="Y17" s="98">
        <f t="shared" si="9"/>
        <v>44.685714285714283</v>
      </c>
      <c r="Z17" s="71" t="s">
        <v>11</v>
      </c>
      <c r="AA17" s="40">
        <f>AA16+1</f>
        <v>3</v>
      </c>
      <c r="AB17" s="95">
        <f t="shared" si="11"/>
        <v>27.637362637362639</v>
      </c>
      <c r="AC17" s="96">
        <f t="shared" si="6"/>
        <v>24.891067538126364</v>
      </c>
      <c r="AD17" s="97">
        <f t="shared" si="12"/>
        <v>26.258205689277897</v>
      </c>
    </row>
    <row r="18" spans="1:30" ht="12" customHeight="1" x14ac:dyDescent="0.15">
      <c r="A18" s="11" t="s">
        <v>39</v>
      </c>
      <c r="B18" s="176">
        <v>150</v>
      </c>
      <c r="C18" s="177">
        <v>151</v>
      </c>
      <c r="D18" s="1">
        <f t="shared" si="0"/>
        <v>301</v>
      </c>
      <c r="E18" s="176">
        <v>23</v>
      </c>
      <c r="F18" s="177">
        <v>21</v>
      </c>
      <c r="G18" s="1">
        <f t="shared" si="1"/>
        <v>44</v>
      </c>
      <c r="H18" s="176">
        <v>16</v>
      </c>
      <c r="I18" s="177">
        <v>28</v>
      </c>
      <c r="J18" s="1">
        <f t="shared" si="2"/>
        <v>44</v>
      </c>
      <c r="K18" s="176">
        <v>2</v>
      </c>
      <c r="L18" s="177">
        <v>0</v>
      </c>
      <c r="M18" s="1">
        <f t="shared" si="3"/>
        <v>2</v>
      </c>
      <c r="N18" s="176">
        <v>57</v>
      </c>
      <c r="O18" s="177">
        <v>52</v>
      </c>
      <c r="P18" s="1">
        <f t="shared" si="4"/>
        <v>109</v>
      </c>
      <c r="Q18" s="87">
        <f t="shared" si="7"/>
        <v>98</v>
      </c>
      <c r="R18" s="88">
        <f t="shared" si="7"/>
        <v>101</v>
      </c>
      <c r="S18" s="2">
        <f t="shared" si="5"/>
        <v>199</v>
      </c>
      <c r="T18" s="89">
        <f t="shared" si="8"/>
        <v>65.333333333333329</v>
      </c>
      <c r="U18" s="90">
        <f t="shared" si="8"/>
        <v>66.88741721854305</v>
      </c>
      <c r="V18" s="91">
        <f t="shared" si="8"/>
        <v>66.112956810631232</v>
      </c>
      <c r="W18" s="89">
        <f t="shared" si="9"/>
        <v>39.795918367346935</v>
      </c>
      <c r="X18" s="90">
        <f t="shared" si="9"/>
        <v>48.514851485148512</v>
      </c>
      <c r="Y18" s="92">
        <f t="shared" si="9"/>
        <v>44.221105527638194</v>
      </c>
      <c r="Z18" s="70" t="s">
        <v>11</v>
      </c>
      <c r="AA18" s="17">
        <f>AA17+1</f>
        <v>4</v>
      </c>
      <c r="AB18" s="89">
        <f t="shared" si="11"/>
        <v>38</v>
      </c>
      <c r="AC18" s="90">
        <f t="shared" si="6"/>
        <v>34.437086092715234</v>
      </c>
      <c r="AD18" s="91">
        <f t="shared" si="12"/>
        <v>36.212624584717609</v>
      </c>
    </row>
    <row r="19" spans="1:30" s="86" customFormat="1" ht="12" customHeight="1" x14ac:dyDescent="0.15">
      <c r="A19" s="45" t="s">
        <v>40</v>
      </c>
      <c r="B19" s="180">
        <v>1653</v>
      </c>
      <c r="C19" s="181">
        <v>1557</v>
      </c>
      <c r="D19" s="46">
        <f t="shared" si="0"/>
        <v>3210</v>
      </c>
      <c r="E19" s="180">
        <v>79</v>
      </c>
      <c r="F19" s="181">
        <v>97</v>
      </c>
      <c r="G19" s="46">
        <f t="shared" si="1"/>
        <v>176</v>
      </c>
      <c r="H19" s="180">
        <v>190</v>
      </c>
      <c r="I19" s="181">
        <v>234</v>
      </c>
      <c r="J19" s="46">
        <f t="shared" si="2"/>
        <v>424</v>
      </c>
      <c r="K19" s="180">
        <v>3</v>
      </c>
      <c r="L19" s="181">
        <v>1</v>
      </c>
      <c r="M19" s="46">
        <f t="shared" si="3"/>
        <v>4</v>
      </c>
      <c r="N19" s="180">
        <v>486</v>
      </c>
      <c r="O19" s="181">
        <v>426</v>
      </c>
      <c r="P19" s="46">
        <f t="shared" si="4"/>
        <v>912</v>
      </c>
      <c r="Q19" s="111">
        <f t="shared" si="7"/>
        <v>758</v>
      </c>
      <c r="R19" s="112">
        <f t="shared" si="7"/>
        <v>758</v>
      </c>
      <c r="S19" s="47">
        <f t="shared" si="5"/>
        <v>1516</v>
      </c>
      <c r="T19" s="113">
        <f t="shared" si="8"/>
        <v>45.856019358741683</v>
      </c>
      <c r="U19" s="114">
        <f t="shared" si="8"/>
        <v>48.683365446371226</v>
      </c>
      <c r="V19" s="115">
        <f t="shared" si="8"/>
        <v>47.227414330218068</v>
      </c>
      <c r="W19" s="113">
        <f t="shared" si="9"/>
        <v>35.48812664907652</v>
      </c>
      <c r="X19" s="114">
        <f t="shared" si="9"/>
        <v>43.66754617414248</v>
      </c>
      <c r="Y19" s="116">
        <f t="shared" si="9"/>
        <v>39.577836411609496</v>
      </c>
      <c r="Z19" s="74" t="s">
        <v>11</v>
      </c>
      <c r="AA19" s="48">
        <f>AA18+1</f>
        <v>5</v>
      </c>
      <c r="AB19" s="113">
        <f t="shared" si="11"/>
        <v>29.401088929219597</v>
      </c>
      <c r="AC19" s="114">
        <f t="shared" si="6"/>
        <v>27.360308285163775</v>
      </c>
      <c r="AD19" s="115">
        <f t="shared" si="12"/>
        <v>28.411214953271031</v>
      </c>
    </row>
    <row r="20" spans="1:30" ht="12" customHeight="1" x14ac:dyDescent="0.15">
      <c r="A20" s="13" t="s">
        <v>41</v>
      </c>
      <c r="B20" s="182">
        <v>634</v>
      </c>
      <c r="C20" s="183">
        <v>661</v>
      </c>
      <c r="D20" s="28">
        <f t="shared" si="0"/>
        <v>1295</v>
      </c>
      <c r="E20" s="182">
        <v>51</v>
      </c>
      <c r="F20" s="183">
        <v>73</v>
      </c>
      <c r="G20" s="28">
        <f t="shared" si="1"/>
        <v>124</v>
      </c>
      <c r="H20" s="182">
        <v>54</v>
      </c>
      <c r="I20" s="183">
        <v>77</v>
      </c>
      <c r="J20" s="28">
        <f t="shared" si="2"/>
        <v>131</v>
      </c>
      <c r="K20" s="182">
        <v>2</v>
      </c>
      <c r="L20" s="183">
        <v>4</v>
      </c>
      <c r="M20" s="28">
        <f t="shared" si="3"/>
        <v>6</v>
      </c>
      <c r="N20" s="182">
        <v>235</v>
      </c>
      <c r="O20" s="183">
        <v>233</v>
      </c>
      <c r="P20" s="28">
        <f t="shared" si="4"/>
        <v>468</v>
      </c>
      <c r="Q20" s="117">
        <f t="shared" si="7"/>
        <v>342</v>
      </c>
      <c r="R20" s="118">
        <f t="shared" si="7"/>
        <v>387</v>
      </c>
      <c r="S20" s="29">
        <f t="shared" si="5"/>
        <v>729</v>
      </c>
      <c r="T20" s="119">
        <f t="shared" si="8"/>
        <v>53.943217665615137</v>
      </c>
      <c r="U20" s="120">
        <f t="shared" si="8"/>
        <v>58.547655068078662</v>
      </c>
      <c r="V20" s="121">
        <f t="shared" si="8"/>
        <v>56.293436293436294</v>
      </c>
      <c r="W20" s="119">
        <f t="shared" si="9"/>
        <v>30.701754385964914</v>
      </c>
      <c r="X20" s="120">
        <f t="shared" si="9"/>
        <v>38.759689922480625</v>
      </c>
      <c r="Y20" s="122">
        <f t="shared" si="9"/>
        <v>34.979423868312757</v>
      </c>
      <c r="Z20" s="75" t="s">
        <v>12</v>
      </c>
      <c r="AA20" s="19">
        <v>1</v>
      </c>
      <c r="AB20" s="119">
        <f t="shared" si="11"/>
        <v>37.06624605678234</v>
      </c>
      <c r="AC20" s="120">
        <f t="shared" si="6"/>
        <v>35.249621785173979</v>
      </c>
      <c r="AD20" s="121">
        <f t="shared" si="12"/>
        <v>36.138996138996134</v>
      </c>
    </row>
    <row r="21" spans="1:30" s="86" customFormat="1" ht="12" customHeight="1" x14ac:dyDescent="0.15">
      <c r="A21" s="37" t="s">
        <v>42</v>
      </c>
      <c r="B21" s="178">
        <v>450</v>
      </c>
      <c r="C21" s="179">
        <v>440</v>
      </c>
      <c r="D21" s="38">
        <f t="shared" si="0"/>
        <v>890</v>
      </c>
      <c r="E21" s="178">
        <v>47</v>
      </c>
      <c r="F21" s="179">
        <v>59</v>
      </c>
      <c r="G21" s="38">
        <f t="shared" si="1"/>
        <v>106</v>
      </c>
      <c r="H21" s="178">
        <v>38</v>
      </c>
      <c r="I21" s="179">
        <v>63</v>
      </c>
      <c r="J21" s="38">
        <f t="shared" si="2"/>
        <v>101</v>
      </c>
      <c r="K21" s="178">
        <v>2</v>
      </c>
      <c r="L21" s="179">
        <v>1</v>
      </c>
      <c r="M21" s="38">
        <f t="shared" si="3"/>
        <v>3</v>
      </c>
      <c r="N21" s="178">
        <v>158</v>
      </c>
      <c r="O21" s="179">
        <v>142</v>
      </c>
      <c r="P21" s="38">
        <f t="shared" si="4"/>
        <v>300</v>
      </c>
      <c r="Q21" s="93">
        <f t="shared" si="7"/>
        <v>245</v>
      </c>
      <c r="R21" s="94">
        <f t="shared" si="7"/>
        <v>265</v>
      </c>
      <c r="S21" s="39">
        <f t="shared" si="5"/>
        <v>510</v>
      </c>
      <c r="T21" s="95">
        <f t="shared" si="8"/>
        <v>54.444444444444443</v>
      </c>
      <c r="U21" s="96">
        <f t="shared" si="8"/>
        <v>60.227272727272727</v>
      </c>
      <c r="V21" s="97">
        <f t="shared" si="8"/>
        <v>57.303370786516851</v>
      </c>
      <c r="W21" s="95">
        <f t="shared" si="9"/>
        <v>34.693877551020407</v>
      </c>
      <c r="X21" s="96">
        <f t="shared" si="9"/>
        <v>46.037735849056602</v>
      </c>
      <c r="Y21" s="98">
        <f t="shared" si="9"/>
        <v>40.588235294117645</v>
      </c>
      <c r="Z21" s="71" t="s">
        <v>12</v>
      </c>
      <c r="AA21" s="40">
        <f>AA20+1</f>
        <v>2</v>
      </c>
      <c r="AB21" s="95">
        <f t="shared" si="11"/>
        <v>35.111111111111107</v>
      </c>
      <c r="AC21" s="96">
        <f t="shared" si="6"/>
        <v>32.272727272727273</v>
      </c>
      <c r="AD21" s="97">
        <f t="shared" si="12"/>
        <v>33.707865168539328</v>
      </c>
    </row>
    <row r="22" spans="1:30" ht="12" customHeight="1" x14ac:dyDescent="0.15">
      <c r="A22" s="12" t="s">
        <v>43</v>
      </c>
      <c r="B22" s="184">
        <v>371</v>
      </c>
      <c r="C22" s="185">
        <v>349</v>
      </c>
      <c r="D22" s="3">
        <f t="shared" si="0"/>
        <v>720</v>
      </c>
      <c r="E22" s="184">
        <v>28</v>
      </c>
      <c r="F22" s="185">
        <v>29</v>
      </c>
      <c r="G22" s="3">
        <f t="shared" si="1"/>
        <v>57</v>
      </c>
      <c r="H22" s="184">
        <v>27</v>
      </c>
      <c r="I22" s="185">
        <v>47</v>
      </c>
      <c r="J22" s="3">
        <f t="shared" si="2"/>
        <v>74</v>
      </c>
      <c r="K22" s="184">
        <v>1</v>
      </c>
      <c r="L22" s="185">
        <v>1</v>
      </c>
      <c r="M22" s="3">
        <f t="shared" si="3"/>
        <v>2</v>
      </c>
      <c r="N22" s="184">
        <v>157</v>
      </c>
      <c r="O22" s="185">
        <v>124</v>
      </c>
      <c r="P22" s="3">
        <f t="shared" si="4"/>
        <v>281</v>
      </c>
      <c r="Q22" s="99">
        <f t="shared" si="7"/>
        <v>213</v>
      </c>
      <c r="R22" s="100">
        <f t="shared" si="7"/>
        <v>201</v>
      </c>
      <c r="S22" s="4">
        <f t="shared" si="5"/>
        <v>414</v>
      </c>
      <c r="T22" s="101">
        <f t="shared" si="8"/>
        <v>57.412398921832889</v>
      </c>
      <c r="U22" s="102">
        <f t="shared" si="8"/>
        <v>57.59312320916905</v>
      </c>
      <c r="V22" s="103">
        <f t="shared" si="8"/>
        <v>57.499999999999993</v>
      </c>
      <c r="W22" s="101">
        <f t="shared" si="9"/>
        <v>25.821596244131456</v>
      </c>
      <c r="X22" s="102">
        <f t="shared" si="9"/>
        <v>37.810945273631837</v>
      </c>
      <c r="Y22" s="104">
        <f t="shared" si="9"/>
        <v>31.642512077294686</v>
      </c>
      <c r="Z22" s="72" t="s">
        <v>12</v>
      </c>
      <c r="AA22" s="18">
        <f>AA21+1</f>
        <v>3</v>
      </c>
      <c r="AB22" s="101">
        <f t="shared" si="11"/>
        <v>42.318059299191376</v>
      </c>
      <c r="AC22" s="102">
        <f t="shared" si="6"/>
        <v>35.53008595988539</v>
      </c>
      <c r="AD22" s="103">
        <f t="shared" si="12"/>
        <v>39.027777777777779</v>
      </c>
    </row>
    <row r="23" spans="1:30" s="86" customFormat="1" ht="12" customHeight="1" x14ac:dyDescent="0.15">
      <c r="A23" s="41" t="s">
        <v>44</v>
      </c>
      <c r="B23" s="174">
        <v>354</v>
      </c>
      <c r="C23" s="175">
        <v>422</v>
      </c>
      <c r="D23" s="42">
        <f t="shared" si="0"/>
        <v>776</v>
      </c>
      <c r="E23" s="174">
        <v>27</v>
      </c>
      <c r="F23" s="175">
        <v>23</v>
      </c>
      <c r="G23" s="42">
        <f t="shared" si="1"/>
        <v>50</v>
      </c>
      <c r="H23" s="174">
        <v>28</v>
      </c>
      <c r="I23" s="175">
        <v>42</v>
      </c>
      <c r="J23" s="42">
        <f t="shared" si="2"/>
        <v>70</v>
      </c>
      <c r="K23" s="174">
        <v>3</v>
      </c>
      <c r="L23" s="175">
        <v>8</v>
      </c>
      <c r="M23" s="42">
        <f t="shared" si="3"/>
        <v>11</v>
      </c>
      <c r="N23" s="174">
        <v>172</v>
      </c>
      <c r="O23" s="175">
        <v>174</v>
      </c>
      <c r="P23" s="42">
        <f t="shared" si="4"/>
        <v>346</v>
      </c>
      <c r="Q23" s="105">
        <f t="shared" si="7"/>
        <v>230</v>
      </c>
      <c r="R23" s="106">
        <f t="shared" si="7"/>
        <v>247</v>
      </c>
      <c r="S23" s="43">
        <f t="shared" si="5"/>
        <v>477</v>
      </c>
      <c r="T23" s="107">
        <f t="shared" si="8"/>
        <v>64.971751412429384</v>
      </c>
      <c r="U23" s="108">
        <f t="shared" si="8"/>
        <v>58.530805687203788</v>
      </c>
      <c r="V23" s="109">
        <f t="shared" si="8"/>
        <v>61.469072164948457</v>
      </c>
      <c r="W23" s="107">
        <f t="shared" si="9"/>
        <v>23.913043478260871</v>
      </c>
      <c r="X23" s="108">
        <f t="shared" si="9"/>
        <v>26.315789473684209</v>
      </c>
      <c r="Y23" s="110">
        <f t="shared" si="9"/>
        <v>25.157232704402517</v>
      </c>
      <c r="Z23" s="73" t="s">
        <v>13</v>
      </c>
      <c r="AA23" s="44">
        <v>1</v>
      </c>
      <c r="AB23" s="107">
        <f t="shared" si="11"/>
        <v>48.587570621468927</v>
      </c>
      <c r="AC23" s="108">
        <f t="shared" si="6"/>
        <v>41.232227488151658</v>
      </c>
      <c r="AD23" s="109">
        <f t="shared" si="12"/>
        <v>44.587628865979383</v>
      </c>
    </row>
    <row r="24" spans="1:30" ht="12" customHeight="1" x14ac:dyDescent="0.15">
      <c r="A24" s="12" t="s">
        <v>45</v>
      </c>
      <c r="B24" s="184">
        <v>54</v>
      </c>
      <c r="C24" s="185">
        <v>49</v>
      </c>
      <c r="D24" s="3">
        <f t="shared" si="0"/>
        <v>103</v>
      </c>
      <c r="E24" s="184">
        <v>7</v>
      </c>
      <c r="F24" s="185">
        <v>8</v>
      </c>
      <c r="G24" s="3">
        <f t="shared" si="1"/>
        <v>15</v>
      </c>
      <c r="H24" s="184">
        <v>4</v>
      </c>
      <c r="I24" s="185">
        <v>3</v>
      </c>
      <c r="J24" s="3">
        <f t="shared" si="2"/>
        <v>7</v>
      </c>
      <c r="K24" s="184">
        <v>0</v>
      </c>
      <c r="L24" s="185">
        <v>0</v>
      </c>
      <c r="M24" s="3">
        <f t="shared" si="3"/>
        <v>0</v>
      </c>
      <c r="N24" s="184">
        <v>31</v>
      </c>
      <c r="O24" s="185">
        <v>27</v>
      </c>
      <c r="P24" s="3">
        <f t="shared" si="4"/>
        <v>58</v>
      </c>
      <c r="Q24" s="99">
        <f t="shared" si="7"/>
        <v>42</v>
      </c>
      <c r="R24" s="100">
        <f t="shared" si="7"/>
        <v>38</v>
      </c>
      <c r="S24" s="4">
        <f t="shared" si="5"/>
        <v>80</v>
      </c>
      <c r="T24" s="101">
        <f t="shared" si="8"/>
        <v>77.777777777777786</v>
      </c>
      <c r="U24" s="102">
        <f t="shared" si="8"/>
        <v>77.551020408163268</v>
      </c>
      <c r="V24" s="103">
        <f t="shared" si="8"/>
        <v>77.669902912621353</v>
      </c>
      <c r="W24" s="101">
        <f t="shared" si="9"/>
        <v>26.190476190476193</v>
      </c>
      <c r="X24" s="102">
        <f t="shared" si="9"/>
        <v>28.947368421052634</v>
      </c>
      <c r="Y24" s="104">
        <f t="shared" si="9"/>
        <v>27.500000000000004</v>
      </c>
      <c r="Z24" s="72" t="s">
        <v>13</v>
      </c>
      <c r="AA24" s="18">
        <f>AA23+1</f>
        <v>2</v>
      </c>
      <c r="AB24" s="101">
        <f t="shared" si="11"/>
        <v>57.407407407407405</v>
      </c>
      <c r="AC24" s="102">
        <f t="shared" si="6"/>
        <v>55.102040816326522</v>
      </c>
      <c r="AD24" s="103">
        <f t="shared" si="12"/>
        <v>56.310679611650485</v>
      </c>
    </row>
    <row r="25" spans="1:30" s="86" customFormat="1" ht="12" customHeight="1" x14ac:dyDescent="0.15">
      <c r="A25" s="41" t="s">
        <v>46</v>
      </c>
      <c r="B25" s="174">
        <v>263</v>
      </c>
      <c r="C25" s="175">
        <v>275</v>
      </c>
      <c r="D25" s="42">
        <f t="shared" si="0"/>
        <v>538</v>
      </c>
      <c r="E25" s="174">
        <v>33</v>
      </c>
      <c r="F25" s="175">
        <v>38</v>
      </c>
      <c r="G25" s="42">
        <f t="shared" si="1"/>
        <v>71</v>
      </c>
      <c r="H25" s="174">
        <v>28</v>
      </c>
      <c r="I25" s="175">
        <v>29</v>
      </c>
      <c r="J25" s="42">
        <f t="shared" si="2"/>
        <v>57</v>
      </c>
      <c r="K25" s="174">
        <v>2</v>
      </c>
      <c r="L25" s="175">
        <v>0</v>
      </c>
      <c r="M25" s="42">
        <f t="shared" si="3"/>
        <v>2</v>
      </c>
      <c r="N25" s="174">
        <v>91</v>
      </c>
      <c r="O25" s="175">
        <v>82</v>
      </c>
      <c r="P25" s="42">
        <f t="shared" si="4"/>
        <v>173</v>
      </c>
      <c r="Q25" s="105">
        <f t="shared" si="7"/>
        <v>154</v>
      </c>
      <c r="R25" s="106">
        <f t="shared" si="7"/>
        <v>149</v>
      </c>
      <c r="S25" s="43">
        <f t="shared" si="5"/>
        <v>303</v>
      </c>
      <c r="T25" s="107">
        <f t="shared" si="8"/>
        <v>58.555133079847913</v>
      </c>
      <c r="U25" s="108">
        <f t="shared" si="8"/>
        <v>54.181818181818187</v>
      </c>
      <c r="V25" s="109">
        <f t="shared" si="8"/>
        <v>56.319702602230478</v>
      </c>
      <c r="W25" s="107">
        <f t="shared" si="9"/>
        <v>39.61038961038961</v>
      </c>
      <c r="X25" s="108">
        <f t="shared" si="9"/>
        <v>44.966442953020135</v>
      </c>
      <c r="Y25" s="110">
        <f t="shared" si="9"/>
        <v>42.244224422442244</v>
      </c>
      <c r="Z25" s="73" t="s">
        <v>14</v>
      </c>
      <c r="AA25" s="44">
        <v>1</v>
      </c>
      <c r="AB25" s="107">
        <f t="shared" si="11"/>
        <v>34.600760456273768</v>
      </c>
      <c r="AC25" s="108">
        <f t="shared" si="6"/>
        <v>29.818181818181817</v>
      </c>
      <c r="AD25" s="109">
        <f t="shared" si="12"/>
        <v>32.156133828996282</v>
      </c>
    </row>
    <row r="26" spans="1:30" ht="12" customHeight="1" x14ac:dyDescent="0.15">
      <c r="A26" s="12" t="s">
        <v>47</v>
      </c>
      <c r="B26" s="184">
        <v>122</v>
      </c>
      <c r="C26" s="185">
        <v>124</v>
      </c>
      <c r="D26" s="3">
        <f t="shared" si="0"/>
        <v>246</v>
      </c>
      <c r="E26" s="184">
        <v>15</v>
      </c>
      <c r="F26" s="185">
        <v>20</v>
      </c>
      <c r="G26" s="3">
        <f t="shared" si="1"/>
        <v>35</v>
      </c>
      <c r="H26" s="184">
        <v>17</v>
      </c>
      <c r="I26" s="185">
        <v>23</v>
      </c>
      <c r="J26" s="3">
        <f t="shared" si="2"/>
        <v>40</v>
      </c>
      <c r="K26" s="184">
        <v>2</v>
      </c>
      <c r="L26" s="185">
        <v>0</v>
      </c>
      <c r="M26" s="3">
        <f t="shared" si="3"/>
        <v>2</v>
      </c>
      <c r="N26" s="184">
        <v>45</v>
      </c>
      <c r="O26" s="185">
        <v>30</v>
      </c>
      <c r="P26" s="3">
        <f t="shared" si="4"/>
        <v>75</v>
      </c>
      <c r="Q26" s="99">
        <f t="shared" si="7"/>
        <v>79</v>
      </c>
      <c r="R26" s="100">
        <f t="shared" si="7"/>
        <v>73</v>
      </c>
      <c r="S26" s="4">
        <f t="shared" si="5"/>
        <v>152</v>
      </c>
      <c r="T26" s="101">
        <f t="shared" si="8"/>
        <v>64.754098360655746</v>
      </c>
      <c r="U26" s="102">
        <f t="shared" si="8"/>
        <v>58.870967741935488</v>
      </c>
      <c r="V26" s="103">
        <f t="shared" si="8"/>
        <v>61.788617886178862</v>
      </c>
      <c r="W26" s="101">
        <f t="shared" si="9"/>
        <v>40.506329113924053</v>
      </c>
      <c r="X26" s="102">
        <f t="shared" si="9"/>
        <v>58.904109589041099</v>
      </c>
      <c r="Y26" s="104">
        <f t="shared" si="9"/>
        <v>49.34210526315789</v>
      </c>
      <c r="Z26" s="72" t="s">
        <v>14</v>
      </c>
      <c r="AA26" s="18">
        <f>AA25+1</f>
        <v>2</v>
      </c>
      <c r="AB26" s="101">
        <f t="shared" si="11"/>
        <v>36.885245901639344</v>
      </c>
      <c r="AC26" s="102">
        <f t="shared" si="6"/>
        <v>24.193548387096776</v>
      </c>
      <c r="AD26" s="103">
        <f t="shared" si="12"/>
        <v>30.487804878048781</v>
      </c>
    </row>
    <row r="27" spans="1:30" s="86" customFormat="1" ht="12" customHeight="1" x14ac:dyDescent="0.15">
      <c r="A27" s="41" t="s">
        <v>48</v>
      </c>
      <c r="B27" s="174">
        <v>229</v>
      </c>
      <c r="C27" s="175">
        <v>247</v>
      </c>
      <c r="D27" s="42">
        <f t="shared" si="0"/>
        <v>476</v>
      </c>
      <c r="E27" s="174">
        <v>34</v>
      </c>
      <c r="F27" s="175">
        <v>35</v>
      </c>
      <c r="G27" s="42">
        <f t="shared" si="1"/>
        <v>69</v>
      </c>
      <c r="H27" s="174">
        <v>18</v>
      </c>
      <c r="I27" s="175">
        <v>24</v>
      </c>
      <c r="J27" s="42">
        <f t="shared" si="2"/>
        <v>42</v>
      </c>
      <c r="K27" s="174">
        <v>0</v>
      </c>
      <c r="L27" s="175">
        <v>1</v>
      </c>
      <c r="M27" s="42">
        <f t="shared" si="3"/>
        <v>1</v>
      </c>
      <c r="N27" s="174">
        <v>100</v>
      </c>
      <c r="O27" s="175">
        <v>98</v>
      </c>
      <c r="P27" s="42">
        <f t="shared" si="4"/>
        <v>198</v>
      </c>
      <c r="Q27" s="105">
        <f t="shared" si="7"/>
        <v>152</v>
      </c>
      <c r="R27" s="106">
        <f t="shared" si="7"/>
        <v>158</v>
      </c>
      <c r="S27" s="43">
        <f t="shared" si="5"/>
        <v>310</v>
      </c>
      <c r="T27" s="107">
        <f t="shared" si="8"/>
        <v>66.375545851528386</v>
      </c>
      <c r="U27" s="108">
        <f t="shared" si="8"/>
        <v>63.967611336032391</v>
      </c>
      <c r="V27" s="109">
        <f t="shared" si="8"/>
        <v>65.12605042016807</v>
      </c>
      <c r="W27" s="107">
        <f t="shared" si="9"/>
        <v>34.210526315789473</v>
      </c>
      <c r="X27" s="108">
        <f t="shared" si="9"/>
        <v>37.341772151898731</v>
      </c>
      <c r="Y27" s="110">
        <f t="shared" si="9"/>
        <v>35.806451612903231</v>
      </c>
      <c r="Z27" s="73" t="s">
        <v>15</v>
      </c>
      <c r="AA27" s="44">
        <v>1</v>
      </c>
      <c r="AB27" s="107">
        <f t="shared" si="11"/>
        <v>43.668122270742359</v>
      </c>
      <c r="AC27" s="108">
        <f t="shared" si="6"/>
        <v>39.676113360323889</v>
      </c>
      <c r="AD27" s="109">
        <f t="shared" si="12"/>
        <v>41.596638655462186</v>
      </c>
    </row>
    <row r="28" spans="1:30" ht="12" customHeight="1" x14ac:dyDescent="0.15">
      <c r="A28" s="11" t="s">
        <v>49</v>
      </c>
      <c r="B28" s="176">
        <v>145</v>
      </c>
      <c r="C28" s="177">
        <v>122</v>
      </c>
      <c r="D28" s="1">
        <f t="shared" si="0"/>
        <v>267</v>
      </c>
      <c r="E28" s="176">
        <v>11</v>
      </c>
      <c r="F28" s="177">
        <v>8</v>
      </c>
      <c r="G28" s="1">
        <f t="shared" si="1"/>
        <v>19</v>
      </c>
      <c r="H28" s="176">
        <v>15</v>
      </c>
      <c r="I28" s="177">
        <v>20</v>
      </c>
      <c r="J28" s="1">
        <f t="shared" si="2"/>
        <v>35</v>
      </c>
      <c r="K28" s="176">
        <v>0</v>
      </c>
      <c r="L28" s="177">
        <v>0</v>
      </c>
      <c r="M28" s="1">
        <f t="shared" si="3"/>
        <v>0</v>
      </c>
      <c r="N28" s="176">
        <v>69</v>
      </c>
      <c r="O28" s="177">
        <v>40</v>
      </c>
      <c r="P28" s="1">
        <f t="shared" si="4"/>
        <v>109</v>
      </c>
      <c r="Q28" s="87">
        <f t="shared" si="7"/>
        <v>95</v>
      </c>
      <c r="R28" s="88">
        <f t="shared" si="7"/>
        <v>68</v>
      </c>
      <c r="S28" s="2">
        <f t="shared" si="5"/>
        <v>163</v>
      </c>
      <c r="T28" s="89">
        <f t="shared" si="8"/>
        <v>65.517241379310349</v>
      </c>
      <c r="U28" s="90">
        <f t="shared" si="8"/>
        <v>55.737704918032783</v>
      </c>
      <c r="V28" s="91">
        <f t="shared" si="8"/>
        <v>61.048689138576783</v>
      </c>
      <c r="W28" s="89">
        <f t="shared" si="9"/>
        <v>27.368421052631582</v>
      </c>
      <c r="X28" s="90">
        <f t="shared" si="9"/>
        <v>41.17647058823529</v>
      </c>
      <c r="Y28" s="92">
        <f t="shared" si="9"/>
        <v>33.128834355828218</v>
      </c>
      <c r="Z28" s="70" t="s">
        <v>15</v>
      </c>
      <c r="AA28" s="17">
        <f>AA27+1</f>
        <v>2</v>
      </c>
      <c r="AB28" s="89">
        <f t="shared" si="11"/>
        <v>47.586206896551722</v>
      </c>
      <c r="AC28" s="90">
        <f t="shared" si="6"/>
        <v>32.786885245901637</v>
      </c>
      <c r="AD28" s="91">
        <f t="shared" si="12"/>
        <v>40.823970037453186</v>
      </c>
    </row>
    <row r="29" spans="1:30" s="86" customFormat="1" ht="12" customHeight="1" x14ac:dyDescent="0.15">
      <c r="A29" s="37" t="s">
        <v>50</v>
      </c>
      <c r="B29" s="178">
        <v>131</v>
      </c>
      <c r="C29" s="179">
        <v>124</v>
      </c>
      <c r="D29" s="38">
        <f t="shared" si="0"/>
        <v>255</v>
      </c>
      <c r="E29" s="178">
        <v>8</v>
      </c>
      <c r="F29" s="179">
        <v>9</v>
      </c>
      <c r="G29" s="38">
        <f t="shared" si="1"/>
        <v>17</v>
      </c>
      <c r="H29" s="178">
        <v>12</v>
      </c>
      <c r="I29" s="179">
        <v>18</v>
      </c>
      <c r="J29" s="38">
        <f t="shared" si="2"/>
        <v>30</v>
      </c>
      <c r="K29" s="178">
        <v>1</v>
      </c>
      <c r="L29" s="179">
        <v>1</v>
      </c>
      <c r="M29" s="38">
        <f t="shared" si="3"/>
        <v>2</v>
      </c>
      <c r="N29" s="178">
        <v>56</v>
      </c>
      <c r="O29" s="179">
        <v>45</v>
      </c>
      <c r="P29" s="38">
        <f t="shared" si="4"/>
        <v>101</v>
      </c>
      <c r="Q29" s="93">
        <f t="shared" si="7"/>
        <v>77</v>
      </c>
      <c r="R29" s="94">
        <f t="shared" si="7"/>
        <v>73</v>
      </c>
      <c r="S29" s="39">
        <f t="shared" si="5"/>
        <v>150</v>
      </c>
      <c r="T29" s="95">
        <f t="shared" si="8"/>
        <v>58.778625954198475</v>
      </c>
      <c r="U29" s="96">
        <f t="shared" si="8"/>
        <v>58.870967741935488</v>
      </c>
      <c r="V29" s="97">
        <f t="shared" si="8"/>
        <v>58.82352941176471</v>
      </c>
      <c r="W29" s="95">
        <f t="shared" si="9"/>
        <v>25.97402597402597</v>
      </c>
      <c r="X29" s="96">
        <f t="shared" si="9"/>
        <v>36.986301369863014</v>
      </c>
      <c r="Y29" s="98">
        <f t="shared" si="9"/>
        <v>31.333333333333336</v>
      </c>
      <c r="Z29" s="71" t="s">
        <v>15</v>
      </c>
      <c r="AA29" s="40">
        <f>AA28+1</f>
        <v>3</v>
      </c>
      <c r="AB29" s="95">
        <f t="shared" si="11"/>
        <v>42.748091603053432</v>
      </c>
      <c r="AC29" s="96">
        <f t="shared" si="6"/>
        <v>36.29032258064516</v>
      </c>
      <c r="AD29" s="97">
        <f t="shared" si="12"/>
        <v>39.607843137254903</v>
      </c>
    </row>
    <row r="30" spans="1:30" ht="12" customHeight="1" x14ac:dyDescent="0.15">
      <c r="A30" s="12" t="s">
        <v>51</v>
      </c>
      <c r="B30" s="184">
        <v>103</v>
      </c>
      <c r="C30" s="185">
        <v>99</v>
      </c>
      <c r="D30" s="3">
        <f t="shared" si="0"/>
        <v>202</v>
      </c>
      <c r="E30" s="184">
        <v>13</v>
      </c>
      <c r="F30" s="185">
        <v>13</v>
      </c>
      <c r="G30" s="3">
        <f t="shared" si="1"/>
        <v>26</v>
      </c>
      <c r="H30" s="184">
        <v>9</v>
      </c>
      <c r="I30" s="185">
        <v>15</v>
      </c>
      <c r="J30" s="3">
        <f t="shared" si="2"/>
        <v>24</v>
      </c>
      <c r="K30" s="184">
        <v>0</v>
      </c>
      <c r="L30" s="185">
        <v>1</v>
      </c>
      <c r="M30" s="3">
        <f t="shared" si="3"/>
        <v>1</v>
      </c>
      <c r="N30" s="184">
        <v>35</v>
      </c>
      <c r="O30" s="185">
        <v>35</v>
      </c>
      <c r="P30" s="3">
        <f t="shared" si="4"/>
        <v>70</v>
      </c>
      <c r="Q30" s="99">
        <f t="shared" si="7"/>
        <v>57</v>
      </c>
      <c r="R30" s="100">
        <f t="shared" si="7"/>
        <v>64</v>
      </c>
      <c r="S30" s="4">
        <f t="shared" si="5"/>
        <v>121</v>
      </c>
      <c r="T30" s="101">
        <f t="shared" si="8"/>
        <v>55.339805825242713</v>
      </c>
      <c r="U30" s="102">
        <f t="shared" si="8"/>
        <v>64.646464646464651</v>
      </c>
      <c r="V30" s="103">
        <f t="shared" si="8"/>
        <v>59.900990099009896</v>
      </c>
      <c r="W30" s="101">
        <f t="shared" si="9"/>
        <v>38.596491228070171</v>
      </c>
      <c r="X30" s="102">
        <f t="shared" si="9"/>
        <v>43.75</v>
      </c>
      <c r="Y30" s="104">
        <f t="shared" si="9"/>
        <v>41.32231404958678</v>
      </c>
      <c r="Z30" s="72" t="s">
        <v>15</v>
      </c>
      <c r="AA30" s="18">
        <f>AA29+1</f>
        <v>4</v>
      </c>
      <c r="AB30" s="101">
        <f t="shared" si="11"/>
        <v>33.980582524271846</v>
      </c>
      <c r="AC30" s="102">
        <f t="shared" si="6"/>
        <v>35.353535353535356</v>
      </c>
      <c r="AD30" s="103">
        <f t="shared" si="12"/>
        <v>34.653465346534652</v>
      </c>
    </row>
    <row r="31" spans="1:30" s="86" customFormat="1" ht="12" customHeight="1" x14ac:dyDescent="0.15">
      <c r="A31" s="41" t="s">
        <v>52</v>
      </c>
      <c r="B31" s="174">
        <v>287</v>
      </c>
      <c r="C31" s="175">
        <v>288</v>
      </c>
      <c r="D31" s="42">
        <f t="shared" si="0"/>
        <v>575</v>
      </c>
      <c r="E31" s="174">
        <v>43</v>
      </c>
      <c r="F31" s="175">
        <v>43</v>
      </c>
      <c r="G31" s="42">
        <f t="shared" si="1"/>
        <v>86</v>
      </c>
      <c r="H31" s="174">
        <v>35</v>
      </c>
      <c r="I31" s="175">
        <v>43</v>
      </c>
      <c r="J31" s="42">
        <f t="shared" si="2"/>
        <v>78</v>
      </c>
      <c r="K31" s="174">
        <v>1</v>
      </c>
      <c r="L31" s="175">
        <v>0</v>
      </c>
      <c r="M31" s="42">
        <f t="shared" si="3"/>
        <v>1</v>
      </c>
      <c r="N31" s="174">
        <v>102</v>
      </c>
      <c r="O31" s="175">
        <v>88</v>
      </c>
      <c r="P31" s="42">
        <f t="shared" si="4"/>
        <v>190</v>
      </c>
      <c r="Q31" s="105">
        <f t="shared" si="7"/>
        <v>181</v>
      </c>
      <c r="R31" s="106">
        <f t="shared" si="7"/>
        <v>174</v>
      </c>
      <c r="S31" s="43">
        <f t="shared" si="5"/>
        <v>355</v>
      </c>
      <c r="T31" s="107">
        <f t="shared" si="8"/>
        <v>63.066202090592341</v>
      </c>
      <c r="U31" s="108">
        <f t="shared" si="8"/>
        <v>60.416666666666664</v>
      </c>
      <c r="V31" s="109">
        <f t="shared" si="8"/>
        <v>61.739130434782609</v>
      </c>
      <c r="W31" s="107">
        <f t="shared" si="9"/>
        <v>43.093922651933703</v>
      </c>
      <c r="X31" s="108">
        <f t="shared" si="9"/>
        <v>49.425287356321839</v>
      </c>
      <c r="Y31" s="110">
        <f t="shared" si="9"/>
        <v>46.197183098591552</v>
      </c>
      <c r="Z31" s="73" t="s">
        <v>16</v>
      </c>
      <c r="AA31" s="44">
        <v>1</v>
      </c>
      <c r="AB31" s="107">
        <f t="shared" si="11"/>
        <v>35.540069686411151</v>
      </c>
      <c r="AC31" s="108">
        <f t="shared" si="6"/>
        <v>30.555555555555557</v>
      </c>
      <c r="AD31" s="109">
        <f t="shared" si="12"/>
        <v>33.043478260869563</v>
      </c>
    </row>
    <row r="32" spans="1:30" ht="12" customHeight="1" x14ac:dyDescent="0.15">
      <c r="A32" s="12" t="s">
        <v>53</v>
      </c>
      <c r="B32" s="184">
        <v>48</v>
      </c>
      <c r="C32" s="185">
        <v>41</v>
      </c>
      <c r="D32" s="3">
        <f t="shared" si="0"/>
        <v>89</v>
      </c>
      <c r="E32" s="184">
        <v>10</v>
      </c>
      <c r="F32" s="185">
        <v>8</v>
      </c>
      <c r="G32" s="3">
        <f t="shared" si="1"/>
        <v>18</v>
      </c>
      <c r="H32" s="184">
        <v>2</v>
      </c>
      <c r="I32" s="185">
        <v>2</v>
      </c>
      <c r="J32" s="3">
        <f t="shared" si="2"/>
        <v>4</v>
      </c>
      <c r="K32" s="184">
        <v>0</v>
      </c>
      <c r="L32" s="185">
        <v>1</v>
      </c>
      <c r="M32" s="3">
        <f t="shared" si="3"/>
        <v>1</v>
      </c>
      <c r="N32" s="184">
        <v>27</v>
      </c>
      <c r="O32" s="185">
        <v>20</v>
      </c>
      <c r="P32" s="3">
        <f t="shared" si="4"/>
        <v>47</v>
      </c>
      <c r="Q32" s="99">
        <f t="shared" si="7"/>
        <v>39</v>
      </c>
      <c r="R32" s="100">
        <f t="shared" si="7"/>
        <v>31</v>
      </c>
      <c r="S32" s="4">
        <f t="shared" si="5"/>
        <v>70</v>
      </c>
      <c r="T32" s="101">
        <f t="shared" si="8"/>
        <v>81.25</v>
      </c>
      <c r="U32" s="102">
        <f t="shared" si="8"/>
        <v>75.609756097560975</v>
      </c>
      <c r="V32" s="103">
        <f t="shared" si="8"/>
        <v>78.651685393258433</v>
      </c>
      <c r="W32" s="101">
        <f t="shared" si="9"/>
        <v>30.76923076923077</v>
      </c>
      <c r="X32" s="102">
        <f t="shared" si="9"/>
        <v>32.258064516129032</v>
      </c>
      <c r="Y32" s="104">
        <f t="shared" si="9"/>
        <v>31.428571428571427</v>
      </c>
      <c r="Z32" s="72" t="s">
        <v>16</v>
      </c>
      <c r="AA32" s="18">
        <f>AA31+1</f>
        <v>2</v>
      </c>
      <c r="AB32" s="101">
        <f t="shared" si="11"/>
        <v>56.25</v>
      </c>
      <c r="AC32" s="102">
        <f t="shared" si="6"/>
        <v>48.780487804878049</v>
      </c>
      <c r="AD32" s="103">
        <f t="shared" si="12"/>
        <v>52.80898876404494</v>
      </c>
    </row>
    <row r="33" spans="1:30" s="86" customFormat="1" ht="12" customHeight="1" x14ac:dyDescent="0.15">
      <c r="A33" s="41" t="s">
        <v>54</v>
      </c>
      <c r="B33" s="174">
        <v>319</v>
      </c>
      <c r="C33" s="175">
        <v>326</v>
      </c>
      <c r="D33" s="42">
        <f t="shared" si="0"/>
        <v>645</v>
      </c>
      <c r="E33" s="174">
        <v>34</v>
      </c>
      <c r="F33" s="175">
        <v>49</v>
      </c>
      <c r="G33" s="42">
        <f t="shared" si="1"/>
        <v>83</v>
      </c>
      <c r="H33" s="174">
        <v>37</v>
      </c>
      <c r="I33" s="175">
        <v>40</v>
      </c>
      <c r="J33" s="42">
        <f t="shared" si="2"/>
        <v>77</v>
      </c>
      <c r="K33" s="174">
        <v>1</v>
      </c>
      <c r="L33" s="175">
        <v>4</v>
      </c>
      <c r="M33" s="42">
        <f t="shared" si="3"/>
        <v>5</v>
      </c>
      <c r="N33" s="174">
        <v>116</v>
      </c>
      <c r="O33" s="175">
        <v>102</v>
      </c>
      <c r="P33" s="42">
        <f t="shared" si="4"/>
        <v>218</v>
      </c>
      <c r="Q33" s="105">
        <f t="shared" si="7"/>
        <v>188</v>
      </c>
      <c r="R33" s="106">
        <f t="shared" si="7"/>
        <v>195</v>
      </c>
      <c r="S33" s="43">
        <f t="shared" si="5"/>
        <v>383</v>
      </c>
      <c r="T33" s="107">
        <f t="shared" si="8"/>
        <v>58.934169278996862</v>
      </c>
      <c r="U33" s="108">
        <f t="shared" si="8"/>
        <v>59.815950920245399</v>
      </c>
      <c r="V33" s="109">
        <f t="shared" si="8"/>
        <v>59.379844961240316</v>
      </c>
      <c r="W33" s="107">
        <f t="shared" si="9"/>
        <v>37.765957446808514</v>
      </c>
      <c r="X33" s="108">
        <f t="shared" si="9"/>
        <v>45.641025641025642</v>
      </c>
      <c r="Y33" s="110">
        <f t="shared" si="9"/>
        <v>41.775456919060048</v>
      </c>
      <c r="Z33" s="73" t="s">
        <v>17</v>
      </c>
      <c r="AA33" s="44">
        <v>1</v>
      </c>
      <c r="AB33" s="107">
        <f t="shared" si="11"/>
        <v>36.363636363636367</v>
      </c>
      <c r="AC33" s="108">
        <f t="shared" si="6"/>
        <v>31.288343558282211</v>
      </c>
      <c r="AD33" s="109">
        <f t="shared" si="12"/>
        <v>33.798449612403104</v>
      </c>
    </row>
    <row r="34" spans="1:30" ht="12" customHeight="1" x14ac:dyDescent="0.15">
      <c r="A34" s="11" t="s">
        <v>55</v>
      </c>
      <c r="B34" s="176">
        <v>456</v>
      </c>
      <c r="C34" s="177">
        <v>440</v>
      </c>
      <c r="D34" s="1">
        <f t="shared" si="0"/>
        <v>896</v>
      </c>
      <c r="E34" s="176">
        <v>42</v>
      </c>
      <c r="F34" s="177">
        <v>46</v>
      </c>
      <c r="G34" s="1">
        <f t="shared" si="1"/>
        <v>88</v>
      </c>
      <c r="H34" s="176">
        <v>48</v>
      </c>
      <c r="I34" s="177">
        <v>56</v>
      </c>
      <c r="J34" s="1">
        <f t="shared" si="2"/>
        <v>104</v>
      </c>
      <c r="K34" s="176">
        <v>0</v>
      </c>
      <c r="L34" s="177">
        <v>1</v>
      </c>
      <c r="M34" s="1">
        <f t="shared" si="3"/>
        <v>1</v>
      </c>
      <c r="N34" s="176">
        <v>124</v>
      </c>
      <c r="O34" s="177">
        <v>122</v>
      </c>
      <c r="P34" s="1">
        <f t="shared" si="4"/>
        <v>246</v>
      </c>
      <c r="Q34" s="87">
        <f t="shared" si="7"/>
        <v>214</v>
      </c>
      <c r="R34" s="88">
        <f t="shared" si="7"/>
        <v>225</v>
      </c>
      <c r="S34" s="2">
        <f t="shared" si="5"/>
        <v>439</v>
      </c>
      <c r="T34" s="89">
        <f t="shared" si="8"/>
        <v>46.929824561403507</v>
      </c>
      <c r="U34" s="90">
        <f t="shared" si="8"/>
        <v>51.136363636363633</v>
      </c>
      <c r="V34" s="91">
        <f t="shared" si="8"/>
        <v>48.995535714285715</v>
      </c>
      <c r="W34" s="89">
        <f t="shared" si="9"/>
        <v>42.056074766355138</v>
      </c>
      <c r="X34" s="90">
        <f t="shared" si="9"/>
        <v>45.333333333333329</v>
      </c>
      <c r="Y34" s="92">
        <f t="shared" si="9"/>
        <v>43.735763097949885</v>
      </c>
      <c r="Z34" s="70" t="s">
        <v>17</v>
      </c>
      <c r="AA34" s="17">
        <f>AA33+1</f>
        <v>2</v>
      </c>
      <c r="AB34" s="89">
        <f t="shared" si="11"/>
        <v>27.192982456140353</v>
      </c>
      <c r="AC34" s="90">
        <f t="shared" si="6"/>
        <v>27.727272727272727</v>
      </c>
      <c r="AD34" s="91">
        <f t="shared" si="12"/>
        <v>27.455357142857146</v>
      </c>
    </row>
    <row r="35" spans="1:30" s="86" customFormat="1" ht="12" customHeight="1" x14ac:dyDescent="0.15">
      <c r="A35" s="37" t="s">
        <v>56</v>
      </c>
      <c r="B35" s="178">
        <v>205</v>
      </c>
      <c r="C35" s="179">
        <v>194</v>
      </c>
      <c r="D35" s="38">
        <f t="shared" si="0"/>
        <v>399</v>
      </c>
      <c r="E35" s="178">
        <v>18</v>
      </c>
      <c r="F35" s="179">
        <v>16</v>
      </c>
      <c r="G35" s="38">
        <f t="shared" si="1"/>
        <v>34</v>
      </c>
      <c r="H35" s="178">
        <v>32</v>
      </c>
      <c r="I35" s="179">
        <v>35</v>
      </c>
      <c r="J35" s="38">
        <f t="shared" si="2"/>
        <v>67</v>
      </c>
      <c r="K35" s="178">
        <v>1</v>
      </c>
      <c r="L35" s="179">
        <v>1</v>
      </c>
      <c r="M35" s="38">
        <f t="shared" si="3"/>
        <v>2</v>
      </c>
      <c r="N35" s="178">
        <v>62</v>
      </c>
      <c r="O35" s="179">
        <v>53</v>
      </c>
      <c r="P35" s="38">
        <f t="shared" si="4"/>
        <v>115</v>
      </c>
      <c r="Q35" s="93">
        <f t="shared" si="7"/>
        <v>113</v>
      </c>
      <c r="R35" s="94">
        <f t="shared" si="7"/>
        <v>105</v>
      </c>
      <c r="S35" s="39">
        <f t="shared" si="5"/>
        <v>218</v>
      </c>
      <c r="T35" s="95">
        <f t="shared" si="8"/>
        <v>55.121951219512198</v>
      </c>
      <c r="U35" s="96">
        <f t="shared" si="8"/>
        <v>54.123711340206185</v>
      </c>
      <c r="V35" s="97">
        <f t="shared" si="8"/>
        <v>54.636591478696737</v>
      </c>
      <c r="W35" s="95">
        <f t="shared" si="9"/>
        <v>44.247787610619469</v>
      </c>
      <c r="X35" s="96">
        <f t="shared" si="9"/>
        <v>48.571428571428569</v>
      </c>
      <c r="Y35" s="98">
        <f t="shared" si="9"/>
        <v>46.330275229357795</v>
      </c>
      <c r="Z35" s="71" t="s">
        <v>17</v>
      </c>
      <c r="AA35" s="40">
        <f>AA34+1</f>
        <v>3</v>
      </c>
      <c r="AB35" s="95">
        <f t="shared" si="11"/>
        <v>30.243902439024389</v>
      </c>
      <c r="AC35" s="96">
        <f t="shared" si="6"/>
        <v>27.319587628865978</v>
      </c>
      <c r="AD35" s="97">
        <f t="shared" si="12"/>
        <v>28.822055137844611</v>
      </c>
    </row>
    <row r="36" spans="1:30" ht="12" customHeight="1" x14ac:dyDescent="0.15">
      <c r="A36" s="11" t="s">
        <v>57</v>
      </c>
      <c r="B36" s="176">
        <v>209</v>
      </c>
      <c r="C36" s="177">
        <v>205</v>
      </c>
      <c r="D36" s="1">
        <f t="shared" si="0"/>
        <v>414</v>
      </c>
      <c r="E36" s="176">
        <v>17</v>
      </c>
      <c r="F36" s="177">
        <v>17</v>
      </c>
      <c r="G36" s="1">
        <f t="shared" si="1"/>
        <v>34</v>
      </c>
      <c r="H36" s="176">
        <v>33</v>
      </c>
      <c r="I36" s="177">
        <v>48</v>
      </c>
      <c r="J36" s="1">
        <f t="shared" si="2"/>
        <v>81</v>
      </c>
      <c r="K36" s="176">
        <v>0</v>
      </c>
      <c r="L36" s="177">
        <v>0</v>
      </c>
      <c r="M36" s="1">
        <f t="shared" si="3"/>
        <v>0</v>
      </c>
      <c r="N36" s="176">
        <v>49</v>
      </c>
      <c r="O36" s="177">
        <v>39</v>
      </c>
      <c r="P36" s="1">
        <f t="shared" si="4"/>
        <v>88</v>
      </c>
      <c r="Q36" s="87">
        <f t="shared" si="7"/>
        <v>99</v>
      </c>
      <c r="R36" s="88">
        <f t="shared" si="7"/>
        <v>104</v>
      </c>
      <c r="S36" s="2">
        <f t="shared" si="5"/>
        <v>203</v>
      </c>
      <c r="T36" s="89">
        <f t="shared" si="8"/>
        <v>47.368421052631575</v>
      </c>
      <c r="U36" s="90">
        <f t="shared" si="8"/>
        <v>50.731707317073173</v>
      </c>
      <c r="V36" s="91">
        <f t="shared" si="8"/>
        <v>49.033816425120776</v>
      </c>
      <c r="W36" s="89">
        <f t="shared" si="9"/>
        <v>50.505050505050505</v>
      </c>
      <c r="X36" s="90">
        <f t="shared" si="9"/>
        <v>62.5</v>
      </c>
      <c r="Y36" s="92">
        <f t="shared" si="9"/>
        <v>56.650246305418719</v>
      </c>
      <c r="Z36" s="70" t="s">
        <v>17</v>
      </c>
      <c r="AA36" s="17">
        <f>AA35+1</f>
        <v>4</v>
      </c>
      <c r="AB36" s="89">
        <f t="shared" si="11"/>
        <v>23.444976076555022</v>
      </c>
      <c r="AC36" s="90">
        <f t="shared" si="6"/>
        <v>19.024390243902438</v>
      </c>
      <c r="AD36" s="91">
        <f t="shared" si="12"/>
        <v>21.256038647342994</v>
      </c>
    </row>
    <row r="37" spans="1:30" s="86" customFormat="1" ht="12" customHeight="1" x14ac:dyDescent="0.15">
      <c r="A37" s="45" t="s">
        <v>58</v>
      </c>
      <c r="B37" s="180">
        <v>2058</v>
      </c>
      <c r="C37" s="181">
        <v>2154</v>
      </c>
      <c r="D37" s="46">
        <f t="shared" si="0"/>
        <v>4212</v>
      </c>
      <c r="E37" s="180">
        <v>137</v>
      </c>
      <c r="F37" s="181">
        <v>166</v>
      </c>
      <c r="G37" s="46">
        <f t="shared" si="1"/>
        <v>303</v>
      </c>
      <c r="H37" s="180">
        <v>220</v>
      </c>
      <c r="I37" s="181">
        <v>318</v>
      </c>
      <c r="J37" s="46">
        <f t="shared" si="2"/>
        <v>538</v>
      </c>
      <c r="K37" s="180">
        <v>4</v>
      </c>
      <c r="L37" s="181">
        <v>5</v>
      </c>
      <c r="M37" s="46">
        <f t="shared" si="3"/>
        <v>9</v>
      </c>
      <c r="N37" s="180">
        <v>580</v>
      </c>
      <c r="O37" s="181">
        <v>572</v>
      </c>
      <c r="P37" s="46">
        <f t="shared" si="4"/>
        <v>1152</v>
      </c>
      <c r="Q37" s="111">
        <f t="shared" si="7"/>
        <v>941</v>
      </c>
      <c r="R37" s="112">
        <f t="shared" si="7"/>
        <v>1061</v>
      </c>
      <c r="S37" s="47">
        <f t="shared" si="5"/>
        <v>2002</v>
      </c>
      <c r="T37" s="113">
        <f t="shared" si="8"/>
        <v>45.724003887269191</v>
      </c>
      <c r="U37" s="114">
        <f t="shared" si="8"/>
        <v>49.25719591457753</v>
      </c>
      <c r="V37" s="115">
        <f t="shared" si="8"/>
        <v>47.530864197530867</v>
      </c>
      <c r="W37" s="113">
        <f t="shared" si="9"/>
        <v>37.93836344314559</v>
      </c>
      <c r="X37" s="114">
        <f t="shared" si="9"/>
        <v>45.617342130065971</v>
      </c>
      <c r="Y37" s="116">
        <f t="shared" si="9"/>
        <v>42.007992007992009</v>
      </c>
      <c r="Z37" s="74" t="s">
        <v>17</v>
      </c>
      <c r="AA37" s="48">
        <f>AA36+1</f>
        <v>5</v>
      </c>
      <c r="AB37" s="113">
        <f t="shared" si="11"/>
        <v>28.18270165208941</v>
      </c>
      <c r="AC37" s="114">
        <f t="shared" si="6"/>
        <v>26.555246053853299</v>
      </c>
      <c r="AD37" s="115">
        <f t="shared" si="12"/>
        <v>27.350427350427353</v>
      </c>
    </row>
    <row r="38" spans="1:30" ht="12" customHeight="1" x14ac:dyDescent="0.15">
      <c r="A38" s="13" t="s">
        <v>59</v>
      </c>
      <c r="B38" s="182">
        <v>747</v>
      </c>
      <c r="C38" s="183">
        <v>709</v>
      </c>
      <c r="D38" s="28">
        <f t="shared" si="0"/>
        <v>1456</v>
      </c>
      <c r="E38" s="182">
        <v>72</v>
      </c>
      <c r="F38" s="183">
        <v>94</v>
      </c>
      <c r="G38" s="28">
        <f t="shared" si="1"/>
        <v>166</v>
      </c>
      <c r="H38" s="182">
        <v>74</v>
      </c>
      <c r="I38" s="183">
        <v>101</v>
      </c>
      <c r="J38" s="28">
        <f t="shared" si="2"/>
        <v>175</v>
      </c>
      <c r="K38" s="182">
        <v>0</v>
      </c>
      <c r="L38" s="183">
        <v>0</v>
      </c>
      <c r="M38" s="28">
        <f t="shared" si="3"/>
        <v>0</v>
      </c>
      <c r="N38" s="182">
        <v>217</v>
      </c>
      <c r="O38" s="183">
        <v>184</v>
      </c>
      <c r="P38" s="28">
        <f t="shared" si="4"/>
        <v>401</v>
      </c>
      <c r="Q38" s="117">
        <f t="shared" ref="Q38:R60" si="13">SUMIF($E$4:$P$4,Q$4,$E38:$P38)</f>
        <v>363</v>
      </c>
      <c r="R38" s="118">
        <f t="shared" si="13"/>
        <v>379</v>
      </c>
      <c r="S38" s="29">
        <f t="shared" si="5"/>
        <v>742</v>
      </c>
      <c r="T38" s="119">
        <f t="shared" si="8"/>
        <v>48.594377510040161</v>
      </c>
      <c r="U38" s="120">
        <f t="shared" si="8"/>
        <v>53.455571227080391</v>
      </c>
      <c r="V38" s="121">
        <f t="shared" si="8"/>
        <v>50.96153846153846</v>
      </c>
      <c r="W38" s="119">
        <f t="shared" si="9"/>
        <v>40.22038567493113</v>
      </c>
      <c r="X38" s="120">
        <f t="shared" si="9"/>
        <v>51.451187335092349</v>
      </c>
      <c r="Y38" s="122">
        <f t="shared" si="9"/>
        <v>45.956873315363886</v>
      </c>
      <c r="Z38" s="75" t="s">
        <v>18</v>
      </c>
      <c r="AA38" s="19">
        <v>1</v>
      </c>
      <c r="AB38" s="119">
        <f t="shared" si="11"/>
        <v>29.049531459170012</v>
      </c>
      <c r="AC38" s="120">
        <f t="shared" si="6"/>
        <v>25.952045133991536</v>
      </c>
      <c r="AD38" s="121">
        <f t="shared" si="12"/>
        <v>27.541208791208792</v>
      </c>
    </row>
    <row r="39" spans="1:30" s="86" customFormat="1" ht="12" customHeight="1" x14ac:dyDescent="0.15">
      <c r="A39" s="37" t="s">
        <v>60</v>
      </c>
      <c r="B39" s="178">
        <v>1085</v>
      </c>
      <c r="C39" s="179">
        <v>1089</v>
      </c>
      <c r="D39" s="38">
        <f t="shared" si="0"/>
        <v>2174</v>
      </c>
      <c r="E39" s="178">
        <v>61</v>
      </c>
      <c r="F39" s="179">
        <v>67</v>
      </c>
      <c r="G39" s="38">
        <f t="shared" si="1"/>
        <v>128</v>
      </c>
      <c r="H39" s="178">
        <v>102</v>
      </c>
      <c r="I39" s="179">
        <v>139</v>
      </c>
      <c r="J39" s="38">
        <f t="shared" si="2"/>
        <v>241</v>
      </c>
      <c r="K39" s="178">
        <v>19</v>
      </c>
      <c r="L39" s="179">
        <v>20</v>
      </c>
      <c r="M39" s="38">
        <f t="shared" si="3"/>
        <v>39</v>
      </c>
      <c r="N39" s="178">
        <v>352</v>
      </c>
      <c r="O39" s="179">
        <v>334</v>
      </c>
      <c r="P39" s="38">
        <f t="shared" si="4"/>
        <v>686</v>
      </c>
      <c r="Q39" s="93">
        <f t="shared" si="13"/>
        <v>534</v>
      </c>
      <c r="R39" s="94">
        <f t="shared" si="13"/>
        <v>560</v>
      </c>
      <c r="S39" s="39">
        <f t="shared" si="5"/>
        <v>1094</v>
      </c>
      <c r="T39" s="95">
        <f t="shared" si="8"/>
        <v>49.216589861751153</v>
      </c>
      <c r="U39" s="96">
        <f t="shared" si="8"/>
        <v>51.423324150596883</v>
      </c>
      <c r="V39" s="97">
        <f t="shared" si="8"/>
        <v>50.321987120515175</v>
      </c>
      <c r="W39" s="95">
        <f t="shared" si="9"/>
        <v>30.524344569288392</v>
      </c>
      <c r="X39" s="96">
        <f t="shared" si="9"/>
        <v>36.785714285714292</v>
      </c>
      <c r="Y39" s="98">
        <f t="shared" si="9"/>
        <v>33.729433272394886</v>
      </c>
      <c r="Z39" s="71" t="s">
        <v>18</v>
      </c>
      <c r="AA39" s="40">
        <f>AA38+1</f>
        <v>2</v>
      </c>
      <c r="AB39" s="95">
        <f t="shared" si="11"/>
        <v>32.442396313364057</v>
      </c>
      <c r="AC39" s="96">
        <f t="shared" si="6"/>
        <v>30.670339761248854</v>
      </c>
      <c r="AD39" s="97">
        <f t="shared" si="12"/>
        <v>31.55473781048758</v>
      </c>
    </row>
    <row r="40" spans="1:30" ht="12" customHeight="1" x14ac:dyDescent="0.15">
      <c r="A40" s="12" t="s">
        <v>61</v>
      </c>
      <c r="B40" s="184">
        <v>496</v>
      </c>
      <c r="C40" s="185">
        <v>515</v>
      </c>
      <c r="D40" s="3">
        <f t="shared" si="0"/>
        <v>1011</v>
      </c>
      <c r="E40" s="184">
        <v>27</v>
      </c>
      <c r="F40" s="185">
        <v>37</v>
      </c>
      <c r="G40" s="3">
        <f t="shared" si="1"/>
        <v>64</v>
      </c>
      <c r="H40" s="184">
        <v>85</v>
      </c>
      <c r="I40" s="185">
        <v>103</v>
      </c>
      <c r="J40" s="3">
        <f t="shared" si="2"/>
        <v>188</v>
      </c>
      <c r="K40" s="184">
        <v>1</v>
      </c>
      <c r="L40" s="185">
        <v>1</v>
      </c>
      <c r="M40" s="3">
        <f t="shared" si="3"/>
        <v>2</v>
      </c>
      <c r="N40" s="184">
        <v>155</v>
      </c>
      <c r="O40" s="185">
        <v>147</v>
      </c>
      <c r="P40" s="3">
        <f t="shared" si="4"/>
        <v>302</v>
      </c>
      <c r="Q40" s="99">
        <f t="shared" si="13"/>
        <v>268</v>
      </c>
      <c r="R40" s="100">
        <f t="shared" si="13"/>
        <v>288</v>
      </c>
      <c r="S40" s="4">
        <f t="shared" si="5"/>
        <v>556</v>
      </c>
      <c r="T40" s="101">
        <f t="shared" si="8"/>
        <v>54.032258064516128</v>
      </c>
      <c r="U40" s="102">
        <f t="shared" si="8"/>
        <v>55.922330097087382</v>
      </c>
      <c r="V40" s="103">
        <f t="shared" si="8"/>
        <v>54.995054401582586</v>
      </c>
      <c r="W40" s="101">
        <f t="shared" si="9"/>
        <v>41.791044776119399</v>
      </c>
      <c r="X40" s="102">
        <f t="shared" si="9"/>
        <v>48.611111111111107</v>
      </c>
      <c r="Y40" s="104">
        <f t="shared" si="9"/>
        <v>45.323741007194243</v>
      </c>
      <c r="Z40" s="72" t="s">
        <v>18</v>
      </c>
      <c r="AA40" s="18">
        <f>AA39+1</f>
        <v>3</v>
      </c>
      <c r="AB40" s="101">
        <f t="shared" si="11"/>
        <v>31.25</v>
      </c>
      <c r="AC40" s="102">
        <f t="shared" si="6"/>
        <v>28.543689320388349</v>
      </c>
      <c r="AD40" s="103">
        <f t="shared" si="12"/>
        <v>29.87141444114738</v>
      </c>
    </row>
    <row r="41" spans="1:30" s="86" customFormat="1" ht="12" customHeight="1" x14ac:dyDescent="0.15">
      <c r="A41" s="41" t="s">
        <v>62</v>
      </c>
      <c r="B41" s="174">
        <v>1637</v>
      </c>
      <c r="C41" s="175">
        <v>1680</v>
      </c>
      <c r="D41" s="42">
        <f t="shared" si="0"/>
        <v>3317</v>
      </c>
      <c r="E41" s="174">
        <v>53</v>
      </c>
      <c r="F41" s="175">
        <v>61</v>
      </c>
      <c r="G41" s="42">
        <f t="shared" si="1"/>
        <v>114</v>
      </c>
      <c r="H41" s="174">
        <v>266</v>
      </c>
      <c r="I41" s="175">
        <v>372</v>
      </c>
      <c r="J41" s="42">
        <f t="shared" si="2"/>
        <v>638</v>
      </c>
      <c r="K41" s="174">
        <v>2</v>
      </c>
      <c r="L41" s="175">
        <v>5</v>
      </c>
      <c r="M41" s="42">
        <f t="shared" si="3"/>
        <v>7</v>
      </c>
      <c r="N41" s="174">
        <v>522</v>
      </c>
      <c r="O41" s="175">
        <v>520</v>
      </c>
      <c r="P41" s="42">
        <f t="shared" si="4"/>
        <v>1042</v>
      </c>
      <c r="Q41" s="105">
        <f t="shared" si="13"/>
        <v>843</v>
      </c>
      <c r="R41" s="106">
        <f t="shared" si="13"/>
        <v>958</v>
      </c>
      <c r="S41" s="43">
        <f t="shared" si="5"/>
        <v>1801</v>
      </c>
      <c r="T41" s="107">
        <f t="shared" si="8"/>
        <v>51.496640195479536</v>
      </c>
      <c r="U41" s="108">
        <f t="shared" si="8"/>
        <v>57.023809523809518</v>
      </c>
      <c r="V41" s="109">
        <f t="shared" si="8"/>
        <v>54.296050648176063</v>
      </c>
      <c r="W41" s="107">
        <f t="shared" si="9"/>
        <v>37.841043890865954</v>
      </c>
      <c r="X41" s="108">
        <f t="shared" si="9"/>
        <v>45.198329853862212</v>
      </c>
      <c r="Y41" s="110">
        <f t="shared" si="9"/>
        <v>41.754580788450859</v>
      </c>
      <c r="Z41" s="73" t="s">
        <v>19</v>
      </c>
      <c r="AA41" s="44">
        <v>1</v>
      </c>
      <c r="AB41" s="107">
        <f t="shared" si="11"/>
        <v>31.887599266951739</v>
      </c>
      <c r="AC41" s="108">
        <f t="shared" si="6"/>
        <v>30.952380952380953</v>
      </c>
      <c r="AD41" s="109">
        <f t="shared" si="12"/>
        <v>31.413928248417243</v>
      </c>
    </row>
    <row r="42" spans="1:30" ht="12" customHeight="1" x14ac:dyDescent="0.15">
      <c r="A42" s="11" t="s">
        <v>63</v>
      </c>
      <c r="B42" s="176">
        <v>716</v>
      </c>
      <c r="C42" s="177">
        <v>802</v>
      </c>
      <c r="D42" s="1">
        <f t="shared" si="0"/>
        <v>1518</v>
      </c>
      <c r="E42" s="176">
        <v>25</v>
      </c>
      <c r="F42" s="177">
        <v>24</v>
      </c>
      <c r="G42" s="1">
        <f t="shared" si="1"/>
        <v>49</v>
      </c>
      <c r="H42" s="176">
        <v>158</v>
      </c>
      <c r="I42" s="177">
        <v>205</v>
      </c>
      <c r="J42" s="1">
        <f t="shared" si="2"/>
        <v>363</v>
      </c>
      <c r="K42" s="176">
        <v>2</v>
      </c>
      <c r="L42" s="177">
        <v>6</v>
      </c>
      <c r="M42" s="1">
        <f t="shared" si="3"/>
        <v>8</v>
      </c>
      <c r="N42" s="176">
        <v>228</v>
      </c>
      <c r="O42" s="177">
        <v>217</v>
      </c>
      <c r="P42" s="1">
        <f t="shared" si="4"/>
        <v>445</v>
      </c>
      <c r="Q42" s="87">
        <f t="shared" si="13"/>
        <v>413</v>
      </c>
      <c r="R42" s="88">
        <f t="shared" si="13"/>
        <v>452</v>
      </c>
      <c r="S42" s="2">
        <f t="shared" si="5"/>
        <v>865</v>
      </c>
      <c r="T42" s="89">
        <f t="shared" si="8"/>
        <v>57.681564245810058</v>
      </c>
      <c r="U42" s="90">
        <f t="shared" si="8"/>
        <v>56.359102244389028</v>
      </c>
      <c r="V42" s="91">
        <f t="shared" si="8"/>
        <v>56.9828722002635</v>
      </c>
      <c r="W42" s="89">
        <f t="shared" si="9"/>
        <v>44.309927360774822</v>
      </c>
      <c r="X42" s="90">
        <f t="shared" si="9"/>
        <v>50.663716814159287</v>
      </c>
      <c r="Y42" s="92">
        <f t="shared" si="9"/>
        <v>47.630057803468205</v>
      </c>
      <c r="Z42" s="70" t="s">
        <v>19</v>
      </c>
      <c r="AA42" s="17">
        <f>AA41+1</f>
        <v>2</v>
      </c>
      <c r="AB42" s="89">
        <f t="shared" si="11"/>
        <v>31.843575418994412</v>
      </c>
      <c r="AC42" s="90">
        <f t="shared" si="6"/>
        <v>27.057356608478806</v>
      </c>
      <c r="AD42" s="91">
        <f t="shared" si="12"/>
        <v>29.314888010540187</v>
      </c>
    </row>
    <row r="43" spans="1:30" s="86" customFormat="1" ht="12" customHeight="1" x14ac:dyDescent="0.15">
      <c r="A43" s="37" t="s">
        <v>64</v>
      </c>
      <c r="B43" s="178">
        <v>496</v>
      </c>
      <c r="C43" s="179">
        <v>502</v>
      </c>
      <c r="D43" s="38">
        <f t="shared" si="0"/>
        <v>998</v>
      </c>
      <c r="E43" s="178">
        <v>14</v>
      </c>
      <c r="F43" s="179">
        <v>11</v>
      </c>
      <c r="G43" s="38">
        <f t="shared" si="1"/>
        <v>25</v>
      </c>
      <c r="H43" s="178">
        <v>63</v>
      </c>
      <c r="I43" s="179">
        <v>111</v>
      </c>
      <c r="J43" s="38">
        <f t="shared" si="2"/>
        <v>174</v>
      </c>
      <c r="K43" s="178">
        <v>2</v>
      </c>
      <c r="L43" s="179">
        <v>0</v>
      </c>
      <c r="M43" s="38">
        <f t="shared" si="3"/>
        <v>2</v>
      </c>
      <c r="N43" s="178">
        <v>257</v>
      </c>
      <c r="O43" s="179">
        <v>226</v>
      </c>
      <c r="P43" s="38">
        <f t="shared" si="4"/>
        <v>483</v>
      </c>
      <c r="Q43" s="93">
        <f t="shared" si="13"/>
        <v>336</v>
      </c>
      <c r="R43" s="94">
        <f t="shared" si="13"/>
        <v>348</v>
      </c>
      <c r="S43" s="39">
        <f t="shared" si="5"/>
        <v>684</v>
      </c>
      <c r="T43" s="95">
        <f t="shared" si="8"/>
        <v>67.741935483870961</v>
      </c>
      <c r="U43" s="96">
        <f t="shared" si="8"/>
        <v>69.322709163346616</v>
      </c>
      <c r="V43" s="97">
        <f t="shared" si="8"/>
        <v>68.537074148296597</v>
      </c>
      <c r="W43" s="95">
        <f t="shared" si="9"/>
        <v>22.916666666666664</v>
      </c>
      <c r="X43" s="96">
        <f t="shared" si="9"/>
        <v>35.05747126436782</v>
      </c>
      <c r="Y43" s="98">
        <f t="shared" si="9"/>
        <v>29.093567251461987</v>
      </c>
      <c r="Z43" s="71" t="s">
        <v>19</v>
      </c>
      <c r="AA43" s="40">
        <f>AA42+1</f>
        <v>3</v>
      </c>
      <c r="AB43" s="95">
        <f t="shared" si="11"/>
        <v>51.814516129032263</v>
      </c>
      <c r="AC43" s="96">
        <f t="shared" si="6"/>
        <v>45.019920318725099</v>
      </c>
      <c r="AD43" s="97">
        <f t="shared" si="12"/>
        <v>48.396793587174344</v>
      </c>
    </row>
    <row r="44" spans="1:30" ht="12" customHeight="1" x14ac:dyDescent="0.15">
      <c r="A44" s="11" t="s">
        <v>65</v>
      </c>
      <c r="B44" s="176">
        <v>981</v>
      </c>
      <c r="C44" s="177">
        <v>983</v>
      </c>
      <c r="D44" s="1">
        <f t="shared" si="0"/>
        <v>1964</v>
      </c>
      <c r="E44" s="176">
        <v>42</v>
      </c>
      <c r="F44" s="177">
        <v>43</v>
      </c>
      <c r="G44" s="1">
        <f t="shared" si="1"/>
        <v>85</v>
      </c>
      <c r="H44" s="176">
        <v>165</v>
      </c>
      <c r="I44" s="177">
        <v>239</v>
      </c>
      <c r="J44" s="1">
        <f t="shared" si="2"/>
        <v>404</v>
      </c>
      <c r="K44" s="176">
        <v>3</v>
      </c>
      <c r="L44" s="177">
        <v>3</v>
      </c>
      <c r="M44" s="1">
        <f t="shared" si="3"/>
        <v>6</v>
      </c>
      <c r="N44" s="176">
        <v>296</v>
      </c>
      <c r="O44" s="177">
        <v>252</v>
      </c>
      <c r="P44" s="1">
        <f t="shared" si="4"/>
        <v>548</v>
      </c>
      <c r="Q44" s="87">
        <f t="shared" si="13"/>
        <v>506</v>
      </c>
      <c r="R44" s="88">
        <f t="shared" si="13"/>
        <v>537</v>
      </c>
      <c r="S44" s="2">
        <f t="shared" si="5"/>
        <v>1043</v>
      </c>
      <c r="T44" s="89">
        <f t="shared" si="8"/>
        <v>51.580020387359838</v>
      </c>
      <c r="U44" s="90">
        <f t="shared" si="8"/>
        <v>54.62868769074263</v>
      </c>
      <c r="V44" s="91">
        <f t="shared" si="8"/>
        <v>53.105906313645626</v>
      </c>
      <c r="W44" s="89">
        <f t="shared" si="9"/>
        <v>40.909090909090914</v>
      </c>
      <c r="X44" s="90">
        <f t="shared" si="9"/>
        <v>52.513966480446925</v>
      </c>
      <c r="Y44" s="92">
        <f t="shared" si="9"/>
        <v>46.883988494726751</v>
      </c>
      <c r="Z44" s="70" t="s">
        <v>19</v>
      </c>
      <c r="AA44" s="17">
        <f>AA43+1</f>
        <v>4</v>
      </c>
      <c r="AB44" s="89">
        <f t="shared" si="11"/>
        <v>30.173292558613657</v>
      </c>
      <c r="AC44" s="90">
        <f t="shared" si="6"/>
        <v>25.635808748728383</v>
      </c>
      <c r="AD44" s="91">
        <f t="shared" si="12"/>
        <v>27.902240325865581</v>
      </c>
    </row>
    <row r="45" spans="1:30" s="86" customFormat="1" ht="12" customHeight="1" x14ac:dyDescent="0.15">
      <c r="A45" s="45" t="s">
        <v>66</v>
      </c>
      <c r="B45" s="180">
        <v>1109</v>
      </c>
      <c r="C45" s="181">
        <v>1016</v>
      </c>
      <c r="D45" s="46">
        <f t="shared" si="0"/>
        <v>2125</v>
      </c>
      <c r="E45" s="180">
        <v>39</v>
      </c>
      <c r="F45" s="181">
        <v>39</v>
      </c>
      <c r="G45" s="46">
        <f t="shared" si="1"/>
        <v>78</v>
      </c>
      <c r="H45" s="180">
        <v>168</v>
      </c>
      <c r="I45" s="181">
        <v>227</v>
      </c>
      <c r="J45" s="46">
        <f t="shared" si="2"/>
        <v>395</v>
      </c>
      <c r="K45" s="180">
        <v>0</v>
      </c>
      <c r="L45" s="181">
        <v>1</v>
      </c>
      <c r="M45" s="46">
        <f t="shared" si="3"/>
        <v>1</v>
      </c>
      <c r="N45" s="180">
        <v>281</v>
      </c>
      <c r="O45" s="181">
        <v>227</v>
      </c>
      <c r="P45" s="46">
        <f t="shared" si="4"/>
        <v>508</v>
      </c>
      <c r="Q45" s="111">
        <f t="shared" si="13"/>
        <v>488</v>
      </c>
      <c r="R45" s="112">
        <f t="shared" si="13"/>
        <v>494</v>
      </c>
      <c r="S45" s="47">
        <f t="shared" si="5"/>
        <v>982</v>
      </c>
      <c r="T45" s="113">
        <f t="shared" si="8"/>
        <v>44.003606853020742</v>
      </c>
      <c r="U45" s="114">
        <f t="shared" si="8"/>
        <v>48.622047244094489</v>
      </c>
      <c r="V45" s="115">
        <f t="shared" si="8"/>
        <v>46.211764705882352</v>
      </c>
      <c r="W45" s="113">
        <f t="shared" si="9"/>
        <v>42.418032786885249</v>
      </c>
      <c r="X45" s="114">
        <f t="shared" si="9"/>
        <v>53.846153846153847</v>
      </c>
      <c r="Y45" s="116">
        <f t="shared" si="9"/>
        <v>48.167006109979631</v>
      </c>
      <c r="Z45" s="74" t="s">
        <v>19</v>
      </c>
      <c r="AA45" s="48">
        <f>AA44+1</f>
        <v>5</v>
      </c>
      <c r="AB45" s="113">
        <f t="shared" si="11"/>
        <v>25.338142470694319</v>
      </c>
      <c r="AC45" s="114">
        <f t="shared" si="6"/>
        <v>22.34251968503937</v>
      </c>
      <c r="AD45" s="115">
        <f t="shared" si="12"/>
        <v>23.905882352941177</v>
      </c>
    </row>
    <row r="46" spans="1:30" ht="12" customHeight="1" x14ac:dyDescent="0.15">
      <c r="A46" s="13" t="s">
        <v>67</v>
      </c>
      <c r="B46" s="182">
        <v>401</v>
      </c>
      <c r="C46" s="183">
        <v>405</v>
      </c>
      <c r="D46" s="28">
        <f t="shared" si="0"/>
        <v>806</v>
      </c>
      <c r="E46" s="182">
        <v>12</v>
      </c>
      <c r="F46" s="183">
        <v>14</v>
      </c>
      <c r="G46" s="28">
        <f t="shared" si="1"/>
        <v>26</v>
      </c>
      <c r="H46" s="182">
        <v>58</v>
      </c>
      <c r="I46" s="183">
        <v>82</v>
      </c>
      <c r="J46" s="28">
        <f t="shared" si="2"/>
        <v>140</v>
      </c>
      <c r="K46" s="182">
        <v>4</v>
      </c>
      <c r="L46" s="183">
        <v>2</v>
      </c>
      <c r="M46" s="28">
        <f t="shared" si="3"/>
        <v>6</v>
      </c>
      <c r="N46" s="182">
        <v>145</v>
      </c>
      <c r="O46" s="183">
        <v>144</v>
      </c>
      <c r="P46" s="28">
        <f t="shared" si="4"/>
        <v>289</v>
      </c>
      <c r="Q46" s="117">
        <f t="shared" si="13"/>
        <v>219</v>
      </c>
      <c r="R46" s="118">
        <f t="shared" si="13"/>
        <v>242</v>
      </c>
      <c r="S46" s="29">
        <f t="shared" si="5"/>
        <v>461</v>
      </c>
      <c r="T46" s="119">
        <f t="shared" si="8"/>
        <v>54.613466334164585</v>
      </c>
      <c r="U46" s="120">
        <f t="shared" si="8"/>
        <v>59.753086419753089</v>
      </c>
      <c r="V46" s="121">
        <f t="shared" si="8"/>
        <v>57.196029776674941</v>
      </c>
      <c r="W46" s="119">
        <f t="shared" si="9"/>
        <v>31.963470319634702</v>
      </c>
      <c r="X46" s="120">
        <f t="shared" si="9"/>
        <v>39.669421487603309</v>
      </c>
      <c r="Y46" s="122">
        <f t="shared" si="9"/>
        <v>36.008676789587852</v>
      </c>
      <c r="Z46" s="75" t="s">
        <v>20</v>
      </c>
      <c r="AA46" s="19">
        <v>1</v>
      </c>
      <c r="AB46" s="119">
        <f t="shared" si="11"/>
        <v>36.159600997506239</v>
      </c>
      <c r="AC46" s="120">
        <f t="shared" si="6"/>
        <v>35.555555555555557</v>
      </c>
      <c r="AD46" s="121">
        <f t="shared" si="12"/>
        <v>35.856079404466499</v>
      </c>
    </row>
    <row r="47" spans="1:30" s="86" customFormat="1" ht="12" customHeight="1" x14ac:dyDescent="0.15">
      <c r="A47" s="37" t="s">
        <v>68</v>
      </c>
      <c r="B47" s="178">
        <v>168</v>
      </c>
      <c r="C47" s="179">
        <v>179</v>
      </c>
      <c r="D47" s="38">
        <f t="shared" si="0"/>
        <v>347</v>
      </c>
      <c r="E47" s="178">
        <v>6</v>
      </c>
      <c r="F47" s="179">
        <v>6</v>
      </c>
      <c r="G47" s="38">
        <f t="shared" si="1"/>
        <v>12</v>
      </c>
      <c r="H47" s="178">
        <v>28</v>
      </c>
      <c r="I47" s="179">
        <v>37</v>
      </c>
      <c r="J47" s="38">
        <f t="shared" si="2"/>
        <v>65</v>
      </c>
      <c r="K47" s="178">
        <v>0</v>
      </c>
      <c r="L47" s="179">
        <v>1</v>
      </c>
      <c r="M47" s="38">
        <f t="shared" si="3"/>
        <v>1</v>
      </c>
      <c r="N47" s="178">
        <v>94</v>
      </c>
      <c r="O47" s="179">
        <v>81</v>
      </c>
      <c r="P47" s="38">
        <f t="shared" si="4"/>
        <v>175</v>
      </c>
      <c r="Q47" s="93">
        <f t="shared" si="13"/>
        <v>128</v>
      </c>
      <c r="R47" s="94">
        <f t="shared" si="13"/>
        <v>125</v>
      </c>
      <c r="S47" s="39">
        <f t="shared" si="5"/>
        <v>253</v>
      </c>
      <c r="T47" s="95">
        <f t="shared" si="8"/>
        <v>76.19047619047619</v>
      </c>
      <c r="U47" s="96">
        <f t="shared" si="8"/>
        <v>69.832402234636874</v>
      </c>
      <c r="V47" s="97">
        <f t="shared" si="8"/>
        <v>72.910662824207492</v>
      </c>
      <c r="W47" s="95">
        <f t="shared" si="9"/>
        <v>26.5625</v>
      </c>
      <c r="X47" s="96">
        <f t="shared" si="9"/>
        <v>34.4</v>
      </c>
      <c r="Y47" s="98">
        <f t="shared" si="9"/>
        <v>30.434782608695656</v>
      </c>
      <c r="Z47" s="71" t="s">
        <v>20</v>
      </c>
      <c r="AA47" s="40">
        <f t="shared" ref="AA47:AA60" si="14">AA46+1</f>
        <v>2</v>
      </c>
      <c r="AB47" s="95">
        <f t="shared" si="11"/>
        <v>55.952380952380956</v>
      </c>
      <c r="AC47" s="96">
        <f t="shared" si="6"/>
        <v>45.251396648044697</v>
      </c>
      <c r="AD47" s="97">
        <f t="shared" si="12"/>
        <v>50.432276657060513</v>
      </c>
    </row>
    <row r="48" spans="1:30" ht="12" customHeight="1" x14ac:dyDescent="0.15">
      <c r="A48" s="11" t="s">
        <v>69</v>
      </c>
      <c r="B48" s="176">
        <v>194</v>
      </c>
      <c r="C48" s="177">
        <v>200</v>
      </c>
      <c r="D48" s="1">
        <f t="shared" si="0"/>
        <v>394</v>
      </c>
      <c r="E48" s="176">
        <v>5</v>
      </c>
      <c r="F48" s="177">
        <v>10</v>
      </c>
      <c r="G48" s="1">
        <f t="shared" si="1"/>
        <v>15</v>
      </c>
      <c r="H48" s="176">
        <v>37</v>
      </c>
      <c r="I48" s="177">
        <v>48</v>
      </c>
      <c r="J48" s="1">
        <f t="shared" si="2"/>
        <v>85</v>
      </c>
      <c r="K48" s="176">
        <v>1</v>
      </c>
      <c r="L48" s="177">
        <v>1</v>
      </c>
      <c r="M48" s="1">
        <f t="shared" si="3"/>
        <v>2</v>
      </c>
      <c r="N48" s="176">
        <v>94</v>
      </c>
      <c r="O48" s="177">
        <v>73</v>
      </c>
      <c r="P48" s="1">
        <f t="shared" si="4"/>
        <v>167</v>
      </c>
      <c r="Q48" s="87">
        <f t="shared" si="13"/>
        <v>137</v>
      </c>
      <c r="R48" s="88">
        <f t="shared" si="13"/>
        <v>132</v>
      </c>
      <c r="S48" s="2">
        <f t="shared" si="5"/>
        <v>269</v>
      </c>
      <c r="T48" s="89">
        <f t="shared" si="8"/>
        <v>70.618556701030926</v>
      </c>
      <c r="U48" s="90">
        <f t="shared" si="8"/>
        <v>66</v>
      </c>
      <c r="V48" s="91">
        <f t="shared" si="8"/>
        <v>68.274111675126903</v>
      </c>
      <c r="W48" s="89">
        <f t="shared" si="9"/>
        <v>30.656934306569344</v>
      </c>
      <c r="X48" s="90">
        <f t="shared" si="9"/>
        <v>43.939393939393938</v>
      </c>
      <c r="Y48" s="92">
        <f t="shared" si="9"/>
        <v>37.174721189591075</v>
      </c>
      <c r="Z48" s="70" t="s">
        <v>20</v>
      </c>
      <c r="AA48" s="17">
        <f t="shared" si="14"/>
        <v>3</v>
      </c>
      <c r="AB48" s="89">
        <f t="shared" si="11"/>
        <v>48.453608247422679</v>
      </c>
      <c r="AC48" s="90">
        <f t="shared" si="6"/>
        <v>36.5</v>
      </c>
      <c r="AD48" s="91">
        <f t="shared" si="12"/>
        <v>42.385786802030459</v>
      </c>
    </row>
    <row r="49" spans="1:30" s="86" customFormat="1" ht="12" customHeight="1" x14ac:dyDescent="0.15">
      <c r="A49" s="37" t="s">
        <v>70</v>
      </c>
      <c r="B49" s="178">
        <v>242</v>
      </c>
      <c r="C49" s="179">
        <v>281</v>
      </c>
      <c r="D49" s="38">
        <f t="shared" si="0"/>
        <v>523</v>
      </c>
      <c r="E49" s="178">
        <v>10</v>
      </c>
      <c r="F49" s="179">
        <v>5</v>
      </c>
      <c r="G49" s="38">
        <f t="shared" si="1"/>
        <v>15</v>
      </c>
      <c r="H49" s="178">
        <v>55</v>
      </c>
      <c r="I49" s="179">
        <v>91</v>
      </c>
      <c r="J49" s="38">
        <f t="shared" si="2"/>
        <v>146</v>
      </c>
      <c r="K49" s="178">
        <v>1</v>
      </c>
      <c r="L49" s="179">
        <v>2</v>
      </c>
      <c r="M49" s="38">
        <f t="shared" si="3"/>
        <v>3</v>
      </c>
      <c r="N49" s="178">
        <v>102</v>
      </c>
      <c r="O49" s="179">
        <v>81</v>
      </c>
      <c r="P49" s="38">
        <f t="shared" si="4"/>
        <v>183</v>
      </c>
      <c r="Q49" s="93">
        <f t="shared" si="13"/>
        <v>168</v>
      </c>
      <c r="R49" s="94">
        <f t="shared" si="13"/>
        <v>179</v>
      </c>
      <c r="S49" s="39">
        <f t="shared" si="5"/>
        <v>347</v>
      </c>
      <c r="T49" s="95">
        <f t="shared" si="8"/>
        <v>69.421487603305792</v>
      </c>
      <c r="U49" s="96">
        <f t="shared" si="8"/>
        <v>63.70106761565836</v>
      </c>
      <c r="V49" s="97">
        <f t="shared" si="8"/>
        <v>66.347992351816444</v>
      </c>
      <c r="W49" s="95">
        <f t="shared" si="9"/>
        <v>38.69047619047619</v>
      </c>
      <c r="X49" s="96">
        <f t="shared" si="9"/>
        <v>53.631284916201118</v>
      </c>
      <c r="Y49" s="98">
        <f t="shared" si="9"/>
        <v>46.397694524495677</v>
      </c>
      <c r="Z49" s="71" t="s">
        <v>20</v>
      </c>
      <c r="AA49" s="40">
        <f t="shared" si="14"/>
        <v>4</v>
      </c>
      <c r="AB49" s="95">
        <f t="shared" si="11"/>
        <v>42.148760330578511</v>
      </c>
      <c r="AC49" s="96">
        <f t="shared" si="6"/>
        <v>28.825622775800714</v>
      </c>
      <c r="AD49" s="97">
        <f t="shared" si="12"/>
        <v>34.990439770554495</v>
      </c>
    </row>
    <row r="50" spans="1:30" ht="12" customHeight="1" x14ac:dyDescent="0.15">
      <c r="A50" s="11" t="s">
        <v>71</v>
      </c>
      <c r="B50" s="176">
        <v>498</v>
      </c>
      <c r="C50" s="177">
        <v>534</v>
      </c>
      <c r="D50" s="1">
        <f t="shared" si="0"/>
        <v>1032</v>
      </c>
      <c r="E50" s="176">
        <v>23</v>
      </c>
      <c r="F50" s="177">
        <v>18</v>
      </c>
      <c r="G50" s="1">
        <f t="shared" si="1"/>
        <v>41</v>
      </c>
      <c r="H50" s="176">
        <v>102</v>
      </c>
      <c r="I50" s="177">
        <v>156</v>
      </c>
      <c r="J50" s="1">
        <f t="shared" si="2"/>
        <v>258</v>
      </c>
      <c r="K50" s="176">
        <v>1</v>
      </c>
      <c r="L50" s="177">
        <v>1</v>
      </c>
      <c r="M50" s="1">
        <f t="shared" si="3"/>
        <v>2</v>
      </c>
      <c r="N50" s="176">
        <v>186</v>
      </c>
      <c r="O50" s="177">
        <v>158</v>
      </c>
      <c r="P50" s="1">
        <f t="shared" si="4"/>
        <v>344</v>
      </c>
      <c r="Q50" s="87">
        <f t="shared" si="13"/>
        <v>312</v>
      </c>
      <c r="R50" s="88">
        <f t="shared" si="13"/>
        <v>333</v>
      </c>
      <c r="S50" s="2">
        <f t="shared" si="5"/>
        <v>645</v>
      </c>
      <c r="T50" s="89">
        <f t="shared" si="8"/>
        <v>62.650602409638559</v>
      </c>
      <c r="U50" s="90">
        <f t="shared" si="8"/>
        <v>62.359550561797747</v>
      </c>
      <c r="V50" s="91">
        <f t="shared" si="8"/>
        <v>62.5</v>
      </c>
      <c r="W50" s="89">
        <f t="shared" si="9"/>
        <v>40.064102564102569</v>
      </c>
      <c r="X50" s="90">
        <f t="shared" si="9"/>
        <v>52.252252252252248</v>
      </c>
      <c r="Y50" s="92">
        <f t="shared" si="9"/>
        <v>46.356589147286819</v>
      </c>
      <c r="Z50" s="70" t="s">
        <v>20</v>
      </c>
      <c r="AA50" s="17">
        <f t="shared" si="14"/>
        <v>5</v>
      </c>
      <c r="AB50" s="89">
        <f t="shared" si="11"/>
        <v>37.349397590361441</v>
      </c>
      <c r="AC50" s="90">
        <f t="shared" si="6"/>
        <v>29.588014981273407</v>
      </c>
      <c r="AD50" s="91">
        <f t="shared" si="12"/>
        <v>33.333333333333329</v>
      </c>
    </row>
    <row r="51" spans="1:30" s="86" customFormat="1" ht="12" customHeight="1" x14ac:dyDescent="0.15">
      <c r="A51" s="37" t="s">
        <v>72</v>
      </c>
      <c r="B51" s="178">
        <v>1323</v>
      </c>
      <c r="C51" s="179">
        <v>1387</v>
      </c>
      <c r="D51" s="38">
        <f t="shared" si="0"/>
        <v>2710</v>
      </c>
      <c r="E51" s="178">
        <v>66</v>
      </c>
      <c r="F51" s="179">
        <v>73</v>
      </c>
      <c r="G51" s="38">
        <f t="shared" si="1"/>
        <v>139</v>
      </c>
      <c r="H51" s="178">
        <v>216</v>
      </c>
      <c r="I51" s="179">
        <v>317</v>
      </c>
      <c r="J51" s="38">
        <f t="shared" si="2"/>
        <v>533</v>
      </c>
      <c r="K51" s="178">
        <v>4</v>
      </c>
      <c r="L51" s="179">
        <v>2</v>
      </c>
      <c r="M51" s="38">
        <f t="shared" si="3"/>
        <v>6</v>
      </c>
      <c r="N51" s="178">
        <v>456</v>
      </c>
      <c r="O51" s="179">
        <v>417</v>
      </c>
      <c r="P51" s="38">
        <f t="shared" si="4"/>
        <v>873</v>
      </c>
      <c r="Q51" s="93">
        <f t="shared" si="13"/>
        <v>742</v>
      </c>
      <c r="R51" s="94">
        <f t="shared" si="13"/>
        <v>809</v>
      </c>
      <c r="S51" s="39">
        <f t="shared" si="5"/>
        <v>1551</v>
      </c>
      <c r="T51" s="95">
        <f t="shared" si="8"/>
        <v>56.084656084656082</v>
      </c>
      <c r="U51" s="96">
        <f t="shared" si="8"/>
        <v>58.327325162220625</v>
      </c>
      <c r="V51" s="97">
        <f t="shared" si="8"/>
        <v>57.232472324723247</v>
      </c>
      <c r="W51" s="95">
        <f t="shared" si="9"/>
        <v>38.005390835579519</v>
      </c>
      <c r="X51" s="96">
        <f t="shared" si="9"/>
        <v>48.207663782447469</v>
      </c>
      <c r="Y51" s="98">
        <f t="shared" si="9"/>
        <v>43.32688588007737</v>
      </c>
      <c r="Z51" s="71" t="s">
        <v>20</v>
      </c>
      <c r="AA51" s="40">
        <f t="shared" si="14"/>
        <v>6</v>
      </c>
      <c r="AB51" s="95">
        <f t="shared" si="11"/>
        <v>34.467120181405896</v>
      </c>
      <c r="AC51" s="96">
        <f t="shared" si="6"/>
        <v>30.064888248017301</v>
      </c>
      <c r="AD51" s="97">
        <f t="shared" si="12"/>
        <v>32.214022140221402</v>
      </c>
    </row>
    <row r="52" spans="1:30" ht="12" customHeight="1" x14ac:dyDescent="0.15">
      <c r="A52" s="11" t="s">
        <v>73</v>
      </c>
      <c r="B52" s="176">
        <v>620</v>
      </c>
      <c r="C52" s="177">
        <v>621</v>
      </c>
      <c r="D52" s="1">
        <f t="shared" si="0"/>
        <v>1241</v>
      </c>
      <c r="E52" s="176">
        <v>24</v>
      </c>
      <c r="F52" s="177">
        <v>26</v>
      </c>
      <c r="G52" s="1">
        <f t="shared" si="1"/>
        <v>50</v>
      </c>
      <c r="H52" s="176">
        <v>114</v>
      </c>
      <c r="I52" s="177">
        <v>167</v>
      </c>
      <c r="J52" s="1">
        <f t="shared" si="2"/>
        <v>281</v>
      </c>
      <c r="K52" s="176">
        <v>2</v>
      </c>
      <c r="L52" s="177">
        <v>1</v>
      </c>
      <c r="M52" s="1">
        <f t="shared" si="3"/>
        <v>3</v>
      </c>
      <c r="N52" s="176">
        <v>239</v>
      </c>
      <c r="O52" s="177">
        <v>195</v>
      </c>
      <c r="P52" s="1">
        <f t="shared" si="4"/>
        <v>434</v>
      </c>
      <c r="Q52" s="87">
        <f t="shared" si="13"/>
        <v>379</v>
      </c>
      <c r="R52" s="88">
        <f t="shared" si="13"/>
        <v>389</v>
      </c>
      <c r="S52" s="2">
        <f t="shared" si="5"/>
        <v>768</v>
      </c>
      <c r="T52" s="89">
        <f t="shared" si="8"/>
        <v>61.12903225806452</v>
      </c>
      <c r="U52" s="90">
        <f t="shared" si="8"/>
        <v>62.640901771336551</v>
      </c>
      <c r="V52" s="91">
        <f t="shared" si="8"/>
        <v>61.885576148267532</v>
      </c>
      <c r="W52" s="89">
        <f t="shared" si="9"/>
        <v>36.41160949868074</v>
      </c>
      <c r="X52" s="90">
        <f t="shared" si="9"/>
        <v>49.614395886889461</v>
      </c>
      <c r="Y52" s="92">
        <f t="shared" si="9"/>
        <v>43.098958333333329</v>
      </c>
      <c r="Z52" s="70" t="s">
        <v>20</v>
      </c>
      <c r="AA52" s="17">
        <f t="shared" si="14"/>
        <v>7</v>
      </c>
      <c r="AB52" s="89">
        <f t="shared" si="11"/>
        <v>38.548387096774192</v>
      </c>
      <c r="AC52" s="90">
        <f t="shared" si="6"/>
        <v>31.40096618357488</v>
      </c>
      <c r="AD52" s="91">
        <f t="shared" si="12"/>
        <v>34.971796937953265</v>
      </c>
    </row>
    <row r="53" spans="1:30" s="86" customFormat="1" ht="12" customHeight="1" x14ac:dyDescent="0.15">
      <c r="A53" s="37" t="s">
        <v>74</v>
      </c>
      <c r="B53" s="178">
        <v>80</v>
      </c>
      <c r="C53" s="179">
        <v>93</v>
      </c>
      <c r="D53" s="38">
        <f t="shared" si="0"/>
        <v>173</v>
      </c>
      <c r="E53" s="178">
        <v>2</v>
      </c>
      <c r="F53" s="179">
        <v>4</v>
      </c>
      <c r="G53" s="38">
        <f t="shared" si="1"/>
        <v>6</v>
      </c>
      <c r="H53" s="178">
        <v>14</v>
      </c>
      <c r="I53" s="179">
        <v>19</v>
      </c>
      <c r="J53" s="38">
        <f t="shared" si="2"/>
        <v>33</v>
      </c>
      <c r="K53" s="178">
        <v>1</v>
      </c>
      <c r="L53" s="179">
        <v>0</v>
      </c>
      <c r="M53" s="38">
        <f t="shared" si="3"/>
        <v>1</v>
      </c>
      <c r="N53" s="178">
        <v>43</v>
      </c>
      <c r="O53" s="179">
        <v>51</v>
      </c>
      <c r="P53" s="38">
        <f t="shared" si="4"/>
        <v>94</v>
      </c>
      <c r="Q53" s="93">
        <f t="shared" si="13"/>
        <v>60</v>
      </c>
      <c r="R53" s="94">
        <f t="shared" si="13"/>
        <v>74</v>
      </c>
      <c r="S53" s="39">
        <f t="shared" si="5"/>
        <v>134</v>
      </c>
      <c r="T53" s="95">
        <f t="shared" si="8"/>
        <v>75</v>
      </c>
      <c r="U53" s="96">
        <f t="shared" si="8"/>
        <v>79.569892473118273</v>
      </c>
      <c r="V53" s="97">
        <f t="shared" si="8"/>
        <v>77.456647398843927</v>
      </c>
      <c r="W53" s="95">
        <f t="shared" si="9"/>
        <v>26.666666666666668</v>
      </c>
      <c r="X53" s="96">
        <f t="shared" si="9"/>
        <v>31.081081081081081</v>
      </c>
      <c r="Y53" s="98">
        <f t="shared" si="9"/>
        <v>29.1044776119403</v>
      </c>
      <c r="Z53" s="71" t="s">
        <v>20</v>
      </c>
      <c r="AA53" s="40">
        <f t="shared" si="14"/>
        <v>8</v>
      </c>
      <c r="AB53" s="95">
        <f t="shared" si="11"/>
        <v>53.75</v>
      </c>
      <c r="AC53" s="96">
        <f t="shared" si="6"/>
        <v>54.838709677419352</v>
      </c>
      <c r="AD53" s="97">
        <f t="shared" si="12"/>
        <v>54.335260115606928</v>
      </c>
    </row>
    <row r="54" spans="1:30" ht="12" customHeight="1" x14ac:dyDescent="0.15">
      <c r="A54" s="11" t="s">
        <v>75</v>
      </c>
      <c r="B54" s="176">
        <v>440</v>
      </c>
      <c r="C54" s="177">
        <v>476</v>
      </c>
      <c r="D54" s="1">
        <f t="shared" si="0"/>
        <v>916</v>
      </c>
      <c r="E54" s="176">
        <v>15</v>
      </c>
      <c r="F54" s="177">
        <v>22</v>
      </c>
      <c r="G54" s="1">
        <f t="shared" si="1"/>
        <v>37</v>
      </c>
      <c r="H54" s="176">
        <v>118</v>
      </c>
      <c r="I54" s="177">
        <v>152</v>
      </c>
      <c r="J54" s="1">
        <f t="shared" si="2"/>
        <v>270</v>
      </c>
      <c r="K54" s="176">
        <v>0</v>
      </c>
      <c r="L54" s="177">
        <v>1</v>
      </c>
      <c r="M54" s="1">
        <f t="shared" si="3"/>
        <v>1</v>
      </c>
      <c r="N54" s="176">
        <v>177</v>
      </c>
      <c r="O54" s="177">
        <v>153</v>
      </c>
      <c r="P54" s="1">
        <f t="shared" si="4"/>
        <v>330</v>
      </c>
      <c r="Q54" s="87">
        <f t="shared" si="13"/>
        <v>310</v>
      </c>
      <c r="R54" s="88">
        <f t="shared" si="13"/>
        <v>328</v>
      </c>
      <c r="S54" s="2">
        <f t="shared" si="5"/>
        <v>638</v>
      </c>
      <c r="T54" s="89">
        <f t="shared" si="8"/>
        <v>70.454545454545453</v>
      </c>
      <c r="U54" s="90">
        <f t="shared" si="8"/>
        <v>68.907563025210081</v>
      </c>
      <c r="V54" s="91">
        <f t="shared" si="8"/>
        <v>69.650655021834069</v>
      </c>
      <c r="W54" s="89">
        <f t="shared" si="9"/>
        <v>42.903225806451609</v>
      </c>
      <c r="X54" s="90">
        <f t="shared" si="9"/>
        <v>53.048780487804883</v>
      </c>
      <c r="Y54" s="92">
        <f t="shared" si="9"/>
        <v>48.119122257053291</v>
      </c>
      <c r="Z54" s="70" t="s">
        <v>20</v>
      </c>
      <c r="AA54" s="17">
        <f t="shared" si="14"/>
        <v>9</v>
      </c>
      <c r="AB54" s="89">
        <f t="shared" si="11"/>
        <v>40.227272727272727</v>
      </c>
      <c r="AC54" s="90">
        <f t="shared" si="6"/>
        <v>32.142857142857146</v>
      </c>
      <c r="AD54" s="91">
        <f t="shared" si="12"/>
        <v>36.026200873362448</v>
      </c>
    </row>
    <row r="55" spans="1:30" s="86" customFormat="1" ht="12" customHeight="1" x14ac:dyDescent="0.15">
      <c r="A55" s="37" t="s">
        <v>76</v>
      </c>
      <c r="B55" s="178">
        <v>102</v>
      </c>
      <c r="C55" s="179">
        <v>94</v>
      </c>
      <c r="D55" s="38">
        <f t="shared" si="0"/>
        <v>196</v>
      </c>
      <c r="E55" s="178">
        <v>7</v>
      </c>
      <c r="F55" s="179">
        <v>8</v>
      </c>
      <c r="G55" s="38">
        <f t="shared" si="1"/>
        <v>15</v>
      </c>
      <c r="H55" s="178">
        <v>26</v>
      </c>
      <c r="I55" s="179">
        <v>34</v>
      </c>
      <c r="J55" s="38">
        <f t="shared" si="2"/>
        <v>60</v>
      </c>
      <c r="K55" s="178">
        <v>0</v>
      </c>
      <c r="L55" s="179">
        <v>0</v>
      </c>
      <c r="M55" s="38">
        <f t="shared" si="3"/>
        <v>0</v>
      </c>
      <c r="N55" s="178">
        <v>50</v>
      </c>
      <c r="O55" s="179">
        <v>31</v>
      </c>
      <c r="P55" s="38">
        <f t="shared" si="4"/>
        <v>81</v>
      </c>
      <c r="Q55" s="93">
        <f t="shared" si="13"/>
        <v>83</v>
      </c>
      <c r="R55" s="94">
        <f t="shared" si="13"/>
        <v>73</v>
      </c>
      <c r="S55" s="39">
        <f t="shared" si="5"/>
        <v>156</v>
      </c>
      <c r="T55" s="95">
        <f t="shared" si="8"/>
        <v>81.372549019607845</v>
      </c>
      <c r="U55" s="96">
        <f t="shared" si="8"/>
        <v>77.659574468085097</v>
      </c>
      <c r="V55" s="97">
        <f t="shared" si="8"/>
        <v>79.591836734693871</v>
      </c>
      <c r="W55" s="95">
        <f t="shared" si="9"/>
        <v>39.75903614457831</v>
      </c>
      <c r="X55" s="96">
        <f t="shared" si="9"/>
        <v>57.534246575342465</v>
      </c>
      <c r="Y55" s="98">
        <f t="shared" si="9"/>
        <v>48.07692307692308</v>
      </c>
      <c r="Z55" s="71" t="s">
        <v>20</v>
      </c>
      <c r="AA55" s="40">
        <f t="shared" si="14"/>
        <v>10</v>
      </c>
      <c r="AB55" s="95">
        <f t="shared" si="11"/>
        <v>49.019607843137251</v>
      </c>
      <c r="AC55" s="96">
        <f t="shared" si="6"/>
        <v>32.978723404255319</v>
      </c>
      <c r="AD55" s="97">
        <f t="shared" si="12"/>
        <v>41.326530612244902</v>
      </c>
    </row>
    <row r="56" spans="1:30" ht="12" customHeight="1" x14ac:dyDescent="0.15">
      <c r="A56" s="11" t="s">
        <v>77</v>
      </c>
      <c r="B56" s="176">
        <v>199</v>
      </c>
      <c r="C56" s="177">
        <v>209</v>
      </c>
      <c r="D56" s="1">
        <f t="shared" si="0"/>
        <v>408</v>
      </c>
      <c r="E56" s="176">
        <v>9</v>
      </c>
      <c r="F56" s="177">
        <v>6</v>
      </c>
      <c r="G56" s="1">
        <f t="shared" si="1"/>
        <v>15</v>
      </c>
      <c r="H56" s="176">
        <v>39</v>
      </c>
      <c r="I56" s="177">
        <v>68</v>
      </c>
      <c r="J56" s="1">
        <f t="shared" si="2"/>
        <v>107</v>
      </c>
      <c r="K56" s="176">
        <v>1</v>
      </c>
      <c r="L56" s="177">
        <v>1</v>
      </c>
      <c r="M56" s="1">
        <f t="shared" si="3"/>
        <v>2</v>
      </c>
      <c r="N56" s="176">
        <v>92</v>
      </c>
      <c r="O56" s="177">
        <v>79</v>
      </c>
      <c r="P56" s="1">
        <f t="shared" si="4"/>
        <v>171</v>
      </c>
      <c r="Q56" s="87">
        <f t="shared" si="13"/>
        <v>141</v>
      </c>
      <c r="R56" s="88">
        <f t="shared" si="13"/>
        <v>154</v>
      </c>
      <c r="S56" s="2">
        <f t="shared" si="5"/>
        <v>295</v>
      </c>
      <c r="T56" s="89">
        <f t="shared" si="8"/>
        <v>70.854271356783912</v>
      </c>
      <c r="U56" s="90">
        <f t="shared" si="8"/>
        <v>73.68421052631578</v>
      </c>
      <c r="V56" s="91">
        <f t="shared" si="8"/>
        <v>72.303921568627445</v>
      </c>
      <c r="W56" s="89">
        <f t="shared" si="9"/>
        <v>34.042553191489361</v>
      </c>
      <c r="X56" s="90">
        <f t="shared" si="9"/>
        <v>48.051948051948052</v>
      </c>
      <c r="Y56" s="92">
        <f t="shared" si="9"/>
        <v>41.355932203389827</v>
      </c>
      <c r="Z56" s="70" t="s">
        <v>20</v>
      </c>
      <c r="AA56" s="17">
        <f t="shared" si="14"/>
        <v>11</v>
      </c>
      <c r="AB56" s="89">
        <f t="shared" si="11"/>
        <v>46.231155778894475</v>
      </c>
      <c r="AC56" s="90">
        <f t="shared" si="6"/>
        <v>37.799043062200951</v>
      </c>
      <c r="AD56" s="91">
        <f t="shared" si="12"/>
        <v>41.911764705882355</v>
      </c>
    </row>
    <row r="57" spans="1:30" s="86" customFormat="1" ht="12" customHeight="1" x14ac:dyDescent="0.15">
      <c r="A57" s="37" t="s">
        <v>78</v>
      </c>
      <c r="B57" s="178">
        <v>308</v>
      </c>
      <c r="C57" s="179">
        <v>316</v>
      </c>
      <c r="D57" s="38">
        <f t="shared" si="0"/>
        <v>624</v>
      </c>
      <c r="E57" s="178">
        <v>12</v>
      </c>
      <c r="F57" s="179">
        <v>14</v>
      </c>
      <c r="G57" s="38">
        <f t="shared" si="1"/>
        <v>26</v>
      </c>
      <c r="H57" s="178">
        <v>70</v>
      </c>
      <c r="I57" s="179">
        <v>93</v>
      </c>
      <c r="J57" s="38">
        <f t="shared" si="2"/>
        <v>163</v>
      </c>
      <c r="K57" s="178">
        <v>1</v>
      </c>
      <c r="L57" s="179">
        <v>0</v>
      </c>
      <c r="M57" s="38">
        <f t="shared" si="3"/>
        <v>1</v>
      </c>
      <c r="N57" s="178">
        <v>119</v>
      </c>
      <c r="O57" s="179">
        <v>121</v>
      </c>
      <c r="P57" s="38">
        <f t="shared" si="4"/>
        <v>240</v>
      </c>
      <c r="Q57" s="93">
        <f t="shared" si="13"/>
        <v>202</v>
      </c>
      <c r="R57" s="94">
        <f t="shared" si="13"/>
        <v>228</v>
      </c>
      <c r="S57" s="39">
        <f t="shared" si="5"/>
        <v>430</v>
      </c>
      <c r="T57" s="95">
        <f t="shared" si="8"/>
        <v>65.584415584415595</v>
      </c>
      <c r="U57" s="96">
        <f t="shared" si="8"/>
        <v>72.151898734177209</v>
      </c>
      <c r="V57" s="97">
        <f t="shared" si="8"/>
        <v>68.910256410256409</v>
      </c>
      <c r="W57" s="95">
        <f t="shared" si="9"/>
        <v>40.594059405940598</v>
      </c>
      <c r="X57" s="96">
        <f t="shared" si="9"/>
        <v>46.929824561403507</v>
      </c>
      <c r="Y57" s="98">
        <f t="shared" si="9"/>
        <v>43.953488372093027</v>
      </c>
      <c r="Z57" s="71" t="s">
        <v>20</v>
      </c>
      <c r="AA57" s="40">
        <f t="shared" si="14"/>
        <v>12</v>
      </c>
      <c r="AB57" s="95">
        <f t="shared" si="11"/>
        <v>38.636363636363633</v>
      </c>
      <c r="AC57" s="96">
        <f t="shared" si="6"/>
        <v>38.291139240506325</v>
      </c>
      <c r="AD57" s="97">
        <f t="shared" si="12"/>
        <v>38.461538461538467</v>
      </c>
    </row>
    <row r="58" spans="1:30" ht="12" customHeight="1" x14ac:dyDescent="0.15">
      <c r="A58" s="11" t="s">
        <v>79</v>
      </c>
      <c r="B58" s="176">
        <v>195</v>
      </c>
      <c r="C58" s="177">
        <v>186</v>
      </c>
      <c r="D58" s="1">
        <f t="shared" ref="D58:D60" si="15">SUM(B58:C58)</f>
        <v>381</v>
      </c>
      <c r="E58" s="176">
        <v>11</v>
      </c>
      <c r="F58" s="177">
        <v>10</v>
      </c>
      <c r="G58" s="1">
        <f t="shared" ref="G58:G60" si="16">SUM(E58:F58)</f>
        <v>21</v>
      </c>
      <c r="H58" s="176">
        <v>48</v>
      </c>
      <c r="I58" s="177">
        <v>59</v>
      </c>
      <c r="J58" s="1">
        <f t="shared" ref="J58:J60" si="17">SUM(H58:I58)</f>
        <v>107</v>
      </c>
      <c r="K58" s="176">
        <v>1</v>
      </c>
      <c r="L58" s="177">
        <v>0</v>
      </c>
      <c r="M58" s="1">
        <f t="shared" ref="M58:M60" si="18">SUM(K58:L58)</f>
        <v>1</v>
      </c>
      <c r="N58" s="176">
        <v>73</v>
      </c>
      <c r="O58" s="177">
        <v>50</v>
      </c>
      <c r="P58" s="1">
        <f t="shared" ref="P58:P60" si="19">SUM(N58:O58)</f>
        <v>123</v>
      </c>
      <c r="Q58" s="87">
        <f t="shared" si="13"/>
        <v>133</v>
      </c>
      <c r="R58" s="88">
        <f t="shared" si="13"/>
        <v>119</v>
      </c>
      <c r="S58" s="2">
        <f t="shared" ref="S58:S71" si="20">SUM(Q58:R58)</f>
        <v>252</v>
      </c>
      <c r="T58" s="89">
        <f t="shared" si="8"/>
        <v>68.205128205128204</v>
      </c>
      <c r="U58" s="90">
        <f t="shared" si="8"/>
        <v>63.978494623655912</v>
      </c>
      <c r="V58" s="91">
        <f t="shared" si="8"/>
        <v>66.141732283464577</v>
      </c>
      <c r="W58" s="89">
        <f t="shared" si="9"/>
        <v>44.360902255639097</v>
      </c>
      <c r="X58" s="90">
        <f t="shared" si="9"/>
        <v>57.983193277310932</v>
      </c>
      <c r="Y58" s="92">
        <f t="shared" si="9"/>
        <v>50.793650793650791</v>
      </c>
      <c r="Z58" s="70" t="s">
        <v>20</v>
      </c>
      <c r="AA58" s="17">
        <f t="shared" si="14"/>
        <v>13</v>
      </c>
      <c r="AB58" s="89">
        <f t="shared" si="11"/>
        <v>37.435897435897438</v>
      </c>
      <c r="AC58" s="90">
        <f t="shared" si="6"/>
        <v>26.881720430107524</v>
      </c>
      <c r="AD58" s="91">
        <f t="shared" si="12"/>
        <v>32.283464566929133</v>
      </c>
    </row>
    <row r="59" spans="1:30" s="86" customFormat="1" ht="12" customHeight="1" x14ac:dyDescent="0.15">
      <c r="A59" s="37" t="s">
        <v>80</v>
      </c>
      <c r="B59" s="178">
        <v>85</v>
      </c>
      <c r="C59" s="179">
        <v>89</v>
      </c>
      <c r="D59" s="38">
        <f t="shared" si="15"/>
        <v>174</v>
      </c>
      <c r="E59" s="178">
        <v>2</v>
      </c>
      <c r="F59" s="179">
        <v>6</v>
      </c>
      <c r="G59" s="38">
        <f t="shared" si="16"/>
        <v>8</v>
      </c>
      <c r="H59" s="178">
        <v>18</v>
      </c>
      <c r="I59" s="179">
        <v>18</v>
      </c>
      <c r="J59" s="38">
        <f t="shared" si="17"/>
        <v>36</v>
      </c>
      <c r="K59" s="178">
        <v>0</v>
      </c>
      <c r="L59" s="179">
        <v>0</v>
      </c>
      <c r="M59" s="38">
        <f t="shared" si="18"/>
        <v>0</v>
      </c>
      <c r="N59" s="178">
        <v>42</v>
      </c>
      <c r="O59" s="179">
        <v>30</v>
      </c>
      <c r="P59" s="38">
        <f t="shared" si="19"/>
        <v>72</v>
      </c>
      <c r="Q59" s="93">
        <f t="shared" si="13"/>
        <v>62</v>
      </c>
      <c r="R59" s="94">
        <f t="shared" si="13"/>
        <v>54</v>
      </c>
      <c r="S59" s="39">
        <f t="shared" si="20"/>
        <v>116</v>
      </c>
      <c r="T59" s="95">
        <f t="shared" ref="T59:T72" si="21">Q59/B59*100</f>
        <v>72.941176470588232</v>
      </c>
      <c r="U59" s="96">
        <f t="shared" ref="U59:U72" si="22">R59/C59*100</f>
        <v>60.674157303370791</v>
      </c>
      <c r="V59" s="97">
        <f t="shared" ref="V59:V72" si="23">S59/D59*100</f>
        <v>66.666666666666657</v>
      </c>
      <c r="W59" s="95">
        <f t="shared" ref="W59:W72" si="24">(E59+H59)/Q59*100</f>
        <v>32.258064516129032</v>
      </c>
      <c r="X59" s="96">
        <f t="shared" ref="X59:X72" si="25">(F59+I59)/R59*100</f>
        <v>44.444444444444443</v>
      </c>
      <c r="Y59" s="98">
        <f>(G59+J59)/S59*100</f>
        <v>37.931034482758619</v>
      </c>
      <c r="Z59" s="71" t="s">
        <v>20</v>
      </c>
      <c r="AA59" s="40">
        <f t="shared" si="14"/>
        <v>14</v>
      </c>
      <c r="AB59" s="95">
        <f t="shared" si="11"/>
        <v>49.411764705882355</v>
      </c>
      <c r="AC59" s="96">
        <f t="shared" si="6"/>
        <v>33.707865168539328</v>
      </c>
      <c r="AD59" s="97">
        <f t="shared" si="12"/>
        <v>41.379310344827587</v>
      </c>
    </row>
    <row r="60" spans="1:30" ht="12" customHeight="1" thickBot="1" x14ac:dyDescent="0.2">
      <c r="A60" s="30" t="s">
        <v>81</v>
      </c>
      <c r="B60" s="186">
        <v>55</v>
      </c>
      <c r="C60" s="187">
        <v>51</v>
      </c>
      <c r="D60" s="31">
        <f t="shared" si="15"/>
        <v>106</v>
      </c>
      <c r="E60" s="186">
        <v>2</v>
      </c>
      <c r="F60" s="187">
        <v>3</v>
      </c>
      <c r="G60" s="31">
        <f t="shared" si="16"/>
        <v>5</v>
      </c>
      <c r="H60" s="186">
        <v>11</v>
      </c>
      <c r="I60" s="187">
        <v>10</v>
      </c>
      <c r="J60" s="31">
        <f t="shared" si="17"/>
        <v>21</v>
      </c>
      <c r="K60" s="186">
        <v>0</v>
      </c>
      <c r="L60" s="187">
        <v>0</v>
      </c>
      <c r="M60" s="31">
        <f t="shared" si="18"/>
        <v>0</v>
      </c>
      <c r="N60" s="186">
        <v>29</v>
      </c>
      <c r="O60" s="187">
        <v>26</v>
      </c>
      <c r="P60" s="31">
        <f t="shared" si="19"/>
        <v>55</v>
      </c>
      <c r="Q60" s="123">
        <f t="shared" si="13"/>
        <v>42</v>
      </c>
      <c r="R60" s="124">
        <f t="shared" si="13"/>
        <v>39</v>
      </c>
      <c r="S60" s="32">
        <f t="shared" si="20"/>
        <v>81</v>
      </c>
      <c r="T60" s="125">
        <f t="shared" si="21"/>
        <v>76.363636363636374</v>
      </c>
      <c r="U60" s="126">
        <f t="shared" si="22"/>
        <v>76.470588235294116</v>
      </c>
      <c r="V60" s="127">
        <f t="shared" si="23"/>
        <v>76.415094339622641</v>
      </c>
      <c r="W60" s="125">
        <f t="shared" si="24"/>
        <v>30.952380952380953</v>
      </c>
      <c r="X60" s="126">
        <f t="shared" si="25"/>
        <v>33.333333333333329</v>
      </c>
      <c r="Y60" s="128">
        <f t="shared" ref="Y60:Y72" si="26">(G60+J60)/S60*100</f>
        <v>32.098765432098766</v>
      </c>
      <c r="Z60" s="72" t="s">
        <v>20</v>
      </c>
      <c r="AA60" s="18">
        <f t="shared" si="14"/>
        <v>15</v>
      </c>
      <c r="AB60" s="125">
        <f t="shared" si="11"/>
        <v>52.72727272727272</v>
      </c>
      <c r="AC60" s="126">
        <f t="shared" si="6"/>
        <v>50.980392156862742</v>
      </c>
      <c r="AD60" s="127">
        <f t="shared" si="12"/>
        <v>51.886792452830186</v>
      </c>
    </row>
    <row r="61" spans="1:30" s="86" customFormat="1" ht="12" customHeight="1" x14ac:dyDescent="0.15">
      <c r="A61" s="49" t="s">
        <v>83</v>
      </c>
      <c r="B61" s="50">
        <f t="shared" ref="B61:R61" si="27">SUMIF($A$5:$A$60,"黒沢尻*",B$5:B$60)</f>
        <v>15078</v>
      </c>
      <c r="C61" s="51">
        <f t="shared" si="27"/>
        <v>14962</v>
      </c>
      <c r="D61" s="52">
        <f t="shared" si="27"/>
        <v>30040</v>
      </c>
      <c r="E61" s="50">
        <f t="shared" si="27"/>
        <v>1688</v>
      </c>
      <c r="F61" s="51">
        <f t="shared" si="27"/>
        <v>1970</v>
      </c>
      <c r="G61" s="52">
        <f t="shared" si="27"/>
        <v>3658</v>
      </c>
      <c r="H61" s="50">
        <f t="shared" si="27"/>
        <v>1308</v>
      </c>
      <c r="I61" s="51">
        <f t="shared" si="27"/>
        <v>1752</v>
      </c>
      <c r="J61" s="52">
        <f t="shared" si="27"/>
        <v>3060</v>
      </c>
      <c r="K61" s="50">
        <f t="shared" si="27"/>
        <v>31</v>
      </c>
      <c r="L61" s="51">
        <f t="shared" si="27"/>
        <v>36</v>
      </c>
      <c r="M61" s="52">
        <f t="shared" si="27"/>
        <v>67</v>
      </c>
      <c r="N61" s="50">
        <f t="shared" si="27"/>
        <v>4487</v>
      </c>
      <c r="O61" s="51">
        <f t="shared" si="27"/>
        <v>4128</v>
      </c>
      <c r="P61" s="52">
        <f t="shared" si="27"/>
        <v>8615</v>
      </c>
      <c r="Q61" s="50">
        <f t="shared" si="27"/>
        <v>7514</v>
      </c>
      <c r="R61" s="51">
        <f t="shared" si="27"/>
        <v>7886</v>
      </c>
      <c r="S61" s="53">
        <f t="shared" si="20"/>
        <v>15400</v>
      </c>
      <c r="T61" s="129">
        <f t="shared" si="21"/>
        <v>49.834195516646766</v>
      </c>
      <c r="U61" s="130">
        <f t="shared" si="22"/>
        <v>52.706857372009082</v>
      </c>
      <c r="V61" s="131">
        <f t="shared" si="23"/>
        <v>51.264980026631157</v>
      </c>
      <c r="W61" s="129">
        <f t="shared" si="24"/>
        <v>39.872238488155446</v>
      </c>
      <c r="X61" s="130">
        <f t="shared" si="25"/>
        <v>47.197565305604869</v>
      </c>
      <c r="Y61" s="132">
        <f t="shared" si="26"/>
        <v>43.623376623376622</v>
      </c>
      <c r="Z61" s="199" t="s">
        <v>5</v>
      </c>
      <c r="AA61" s="200"/>
      <c r="AB61" s="129">
        <f t="shared" si="11"/>
        <v>29.758588672237696</v>
      </c>
      <c r="AC61" s="130">
        <f t="shared" si="11"/>
        <v>27.589894399144498</v>
      </c>
      <c r="AD61" s="131">
        <f t="shared" si="11"/>
        <v>28.67842876165113</v>
      </c>
    </row>
    <row r="62" spans="1:30" ht="12" customHeight="1" x14ac:dyDescent="0.15">
      <c r="A62" s="27" t="s">
        <v>84</v>
      </c>
      <c r="B62" s="5">
        <f t="shared" ref="B62:R62" si="28">SUMIF($A$5:$A$60,"飯豊*",B$5:B$60)</f>
        <v>4681</v>
      </c>
      <c r="C62" s="6">
        <f t="shared" si="28"/>
        <v>4690</v>
      </c>
      <c r="D62" s="6">
        <f t="shared" si="28"/>
        <v>9371</v>
      </c>
      <c r="E62" s="5">
        <f t="shared" si="28"/>
        <v>264</v>
      </c>
      <c r="F62" s="6">
        <f t="shared" si="28"/>
        <v>312</v>
      </c>
      <c r="G62" s="6">
        <f t="shared" si="28"/>
        <v>576</v>
      </c>
      <c r="H62" s="5">
        <f t="shared" si="28"/>
        <v>558</v>
      </c>
      <c r="I62" s="6">
        <f t="shared" si="28"/>
        <v>747</v>
      </c>
      <c r="J62" s="6">
        <f t="shared" si="28"/>
        <v>1305</v>
      </c>
      <c r="K62" s="5">
        <f t="shared" si="28"/>
        <v>10</v>
      </c>
      <c r="L62" s="6">
        <f t="shared" si="28"/>
        <v>8</v>
      </c>
      <c r="M62" s="6">
        <f t="shared" si="28"/>
        <v>18</v>
      </c>
      <c r="N62" s="5">
        <f t="shared" si="28"/>
        <v>1452</v>
      </c>
      <c r="O62" s="6">
        <f t="shared" si="28"/>
        <v>1310</v>
      </c>
      <c r="P62" s="6">
        <f t="shared" si="28"/>
        <v>2762</v>
      </c>
      <c r="Q62" s="5">
        <f t="shared" si="28"/>
        <v>2284</v>
      </c>
      <c r="R62" s="6">
        <f t="shared" si="28"/>
        <v>2377</v>
      </c>
      <c r="S62" s="7">
        <f t="shared" si="20"/>
        <v>4661</v>
      </c>
      <c r="T62" s="133">
        <f t="shared" si="21"/>
        <v>48.79299295022431</v>
      </c>
      <c r="U62" s="134">
        <f t="shared" si="22"/>
        <v>50.682302771855014</v>
      </c>
      <c r="V62" s="135">
        <f t="shared" si="23"/>
        <v>49.738555116849859</v>
      </c>
      <c r="W62" s="133">
        <f t="shared" si="24"/>
        <v>35.98949211908932</v>
      </c>
      <c r="X62" s="134">
        <f t="shared" si="25"/>
        <v>44.551956247370633</v>
      </c>
      <c r="Y62" s="136">
        <f t="shared" si="26"/>
        <v>40.356146749624543</v>
      </c>
      <c r="Z62" s="201" t="s">
        <v>5</v>
      </c>
      <c r="AA62" s="202"/>
      <c r="AB62" s="133">
        <f t="shared" si="11"/>
        <v>31.019013031403546</v>
      </c>
      <c r="AC62" s="134">
        <f t="shared" si="11"/>
        <v>27.931769722814497</v>
      </c>
      <c r="AD62" s="135">
        <f t="shared" si="11"/>
        <v>29.473908867783589</v>
      </c>
    </row>
    <row r="63" spans="1:30" s="86" customFormat="1" ht="12" customHeight="1" x14ac:dyDescent="0.15">
      <c r="A63" s="54" t="s">
        <v>85</v>
      </c>
      <c r="B63" s="55">
        <f t="shared" ref="B63:R63" si="29">SUMIF($A$5:$A$60,"二子*",B$5:B$60)</f>
        <v>1455</v>
      </c>
      <c r="C63" s="56">
        <f t="shared" si="29"/>
        <v>1450</v>
      </c>
      <c r="D63" s="56">
        <f t="shared" si="29"/>
        <v>2905</v>
      </c>
      <c r="E63" s="55">
        <f t="shared" si="29"/>
        <v>126</v>
      </c>
      <c r="F63" s="56">
        <f t="shared" si="29"/>
        <v>161</v>
      </c>
      <c r="G63" s="56">
        <f t="shared" si="29"/>
        <v>287</v>
      </c>
      <c r="H63" s="55">
        <f t="shared" si="29"/>
        <v>119</v>
      </c>
      <c r="I63" s="56">
        <f t="shared" si="29"/>
        <v>187</v>
      </c>
      <c r="J63" s="56">
        <f t="shared" si="29"/>
        <v>306</v>
      </c>
      <c r="K63" s="55">
        <f t="shared" si="29"/>
        <v>5</v>
      </c>
      <c r="L63" s="56">
        <f t="shared" si="29"/>
        <v>6</v>
      </c>
      <c r="M63" s="56">
        <f t="shared" si="29"/>
        <v>11</v>
      </c>
      <c r="N63" s="55">
        <f t="shared" si="29"/>
        <v>550</v>
      </c>
      <c r="O63" s="56">
        <f t="shared" si="29"/>
        <v>499</v>
      </c>
      <c r="P63" s="56">
        <f t="shared" si="29"/>
        <v>1049</v>
      </c>
      <c r="Q63" s="55">
        <f t="shared" si="29"/>
        <v>800</v>
      </c>
      <c r="R63" s="56">
        <f t="shared" si="29"/>
        <v>853</v>
      </c>
      <c r="S63" s="57">
        <f t="shared" si="20"/>
        <v>1653</v>
      </c>
      <c r="T63" s="137">
        <f t="shared" si="21"/>
        <v>54.982817869415811</v>
      </c>
      <c r="U63" s="138">
        <f t="shared" si="22"/>
        <v>58.827586206896555</v>
      </c>
      <c r="V63" s="139">
        <f t="shared" si="23"/>
        <v>56.901893287435456</v>
      </c>
      <c r="W63" s="137">
        <f t="shared" si="24"/>
        <v>30.625000000000004</v>
      </c>
      <c r="X63" s="138">
        <f t="shared" si="25"/>
        <v>40.797186400937868</v>
      </c>
      <c r="Y63" s="140">
        <f t="shared" si="26"/>
        <v>35.874168179068363</v>
      </c>
      <c r="Z63" s="199" t="s">
        <v>5</v>
      </c>
      <c r="AA63" s="200"/>
      <c r="AB63" s="137">
        <f t="shared" si="11"/>
        <v>37.800687285223368</v>
      </c>
      <c r="AC63" s="138">
        <f t="shared" si="11"/>
        <v>34.413793103448278</v>
      </c>
      <c r="AD63" s="139">
        <f t="shared" si="11"/>
        <v>36.110154905335627</v>
      </c>
    </row>
    <row r="64" spans="1:30" ht="12" customHeight="1" x14ac:dyDescent="0.15">
      <c r="A64" s="27" t="s">
        <v>86</v>
      </c>
      <c r="B64" s="5">
        <f t="shared" ref="B64:R64" si="30">SUMIF($A$5:$A$60,"更木*",B$5:B$60)</f>
        <v>408</v>
      </c>
      <c r="C64" s="6">
        <f t="shared" si="30"/>
        <v>471</v>
      </c>
      <c r="D64" s="6">
        <f t="shared" si="30"/>
        <v>879</v>
      </c>
      <c r="E64" s="5">
        <f t="shared" si="30"/>
        <v>34</v>
      </c>
      <c r="F64" s="6">
        <f t="shared" si="30"/>
        <v>31</v>
      </c>
      <c r="G64" s="6">
        <f t="shared" si="30"/>
        <v>65</v>
      </c>
      <c r="H64" s="5">
        <f t="shared" si="30"/>
        <v>32</v>
      </c>
      <c r="I64" s="6">
        <f t="shared" si="30"/>
        <v>45</v>
      </c>
      <c r="J64" s="6">
        <f t="shared" si="30"/>
        <v>77</v>
      </c>
      <c r="K64" s="5">
        <f t="shared" si="30"/>
        <v>3</v>
      </c>
      <c r="L64" s="6">
        <f t="shared" si="30"/>
        <v>8</v>
      </c>
      <c r="M64" s="6">
        <f t="shared" si="30"/>
        <v>11</v>
      </c>
      <c r="N64" s="5">
        <f t="shared" si="30"/>
        <v>203</v>
      </c>
      <c r="O64" s="6">
        <f t="shared" si="30"/>
        <v>201</v>
      </c>
      <c r="P64" s="6">
        <f t="shared" si="30"/>
        <v>404</v>
      </c>
      <c r="Q64" s="5">
        <f t="shared" si="30"/>
        <v>272</v>
      </c>
      <c r="R64" s="6">
        <f t="shared" si="30"/>
        <v>285</v>
      </c>
      <c r="S64" s="7">
        <f t="shared" si="20"/>
        <v>557</v>
      </c>
      <c r="T64" s="133">
        <f t="shared" si="21"/>
        <v>66.666666666666657</v>
      </c>
      <c r="U64" s="134">
        <f t="shared" si="22"/>
        <v>60.509554140127385</v>
      </c>
      <c r="V64" s="135">
        <f t="shared" si="23"/>
        <v>63.367463026166092</v>
      </c>
      <c r="W64" s="133">
        <f t="shared" si="24"/>
        <v>24.264705882352942</v>
      </c>
      <c r="X64" s="134">
        <f t="shared" si="25"/>
        <v>26.666666666666668</v>
      </c>
      <c r="Y64" s="136">
        <f t="shared" si="26"/>
        <v>25.493716337522443</v>
      </c>
      <c r="Z64" s="201" t="s">
        <v>5</v>
      </c>
      <c r="AA64" s="202"/>
      <c r="AB64" s="133">
        <f t="shared" si="11"/>
        <v>49.754901960784316</v>
      </c>
      <c r="AC64" s="134">
        <f t="shared" si="11"/>
        <v>42.675159235668794</v>
      </c>
      <c r="AD64" s="135">
        <f t="shared" si="11"/>
        <v>45.961319681456196</v>
      </c>
    </row>
    <row r="65" spans="1:30" s="86" customFormat="1" ht="12" customHeight="1" x14ac:dyDescent="0.15">
      <c r="A65" s="54" t="s">
        <v>87</v>
      </c>
      <c r="B65" s="55">
        <f t="shared" ref="B65:R65" si="31">SUMIF($A$5:$A$60,"黒岩*",B$5:B$60)</f>
        <v>385</v>
      </c>
      <c r="C65" s="56">
        <f t="shared" si="31"/>
        <v>399</v>
      </c>
      <c r="D65" s="56">
        <f t="shared" si="31"/>
        <v>784</v>
      </c>
      <c r="E65" s="55">
        <f t="shared" si="31"/>
        <v>48</v>
      </c>
      <c r="F65" s="56">
        <f t="shared" si="31"/>
        <v>58</v>
      </c>
      <c r="G65" s="56">
        <f t="shared" si="31"/>
        <v>106</v>
      </c>
      <c r="H65" s="55">
        <f t="shared" si="31"/>
        <v>45</v>
      </c>
      <c r="I65" s="56">
        <f t="shared" si="31"/>
        <v>52</v>
      </c>
      <c r="J65" s="56">
        <f t="shared" si="31"/>
        <v>97</v>
      </c>
      <c r="K65" s="55">
        <f t="shared" si="31"/>
        <v>4</v>
      </c>
      <c r="L65" s="56">
        <f t="shared" si="31"/>
        <v>0</v>
      </c>
      <c r="M65" s="56">
        <f t="shared" si="31"/>
        <v>4</v>
      </c>
      <c r="N65" s="55">
        <f t="shared" si="31"/>
        <v>136</v>
      </c>
      <c r="O65" s="56">
        <f t="shared" si="31"/>
        <v>112</v>
      </c>
      <c r="P65" s="56">
        <f t="shared" si="31"/>
        <v>248</v>
      </c>
      <c r="Q65" s="55">
        <f t="shared" si="31"/>
        <v>233</v>
      </c>
      <c r="R65" s="56">
        <f t="shared" si="31"/>
        <v>222</v>
      </c>
      <c r="S65" s="57">
        <f t="shared" si="20"/>
        <v>455</v>
      </c>
      <c r="T65" s="137">
        <f t="shared" si="21"/>
        <v>60.519480519480517</v>
      </c>
      <c r="U65" s="138">
        <f t="shared" si="22"/>
        <v>55.639097744360896</v>
      </c>
      <c r="V65" s="139">
        <f t="shared" si="23"/>
        <v>58.035714285714292</v>
      </c>
      <c r="W65" s="137">
        <f t="shared" si="24"/>
        <v>39.91416309012876</v>
      </c>
      <c r="X65" s="138">
        <f t="shared" si="25"/>
        <v>49.549549549549546</v>
      </c>
      <c r="Y65" s="140">
        <f t="shared" si="26"/>
        <v>44.61538461538462</v>
      </c>
      <c r="Z65" s="199" t="s">
        <v>5</v>
      </c>
      <c r="AA65" s="200"/>
      <c r="AB65" s="137">
        <f t="shared" si="11"/>
        <v>35.324675324675326</v>
      </c>
      <c r="AC65" s="138">
        <f t="shared" si="11"/>
        <v>28.07017543859649</v>
      </c>
      <c r="AD65" s="139">
        <f t="shared" si="11"/>
        <v>31.632653061224492</v>
      </c>
    </row>
    <row r="66" spans="1:30" ht="12" customHeight="1" x14ac:dyDescent="0.15">
      <c r="A66" s="27" t="s">
        <v>88</v>
      </c>
      <c r="B66" s="5">
        <f t="shared" ref="B66:R66" si="32">SUMIF($A$5:$A$60,"口内*",B$5:B$60)</f>
        <v>608</v>
      </c>
      <c r="C66" s="6">
        <f t="shared" si="32"/>
        <v>592</v>
      </c>
      <c r="D66" s="6">
        <f t="shared" si="32"/>
        <v>1200</v>
      </c>
      <c r="E66" s="5">
        <f t="shared" si="32"/>
        <v>66</v>
      </c>
      <c r="F66" s="6">
        <f t="shared" si="32"/>
        <v>65</v>
      </c>
      <c r="G66" s="6">
        <f t="shared" si="32"/>
        <v>131</v>
      </c>
      <c r="H66" s="5">
        <f t="shared" si="32"/>
        <v>54</v>
      </c>
      <c r="I66" s="6">
        <f t="shared" si="32"/>
        <v>77</v>
      </c>
      <c r="J66" s="6">
        <f t="shared" si="32"/>
        <v>131</v>
      </c>
      <c r="K66" s="5">
        <f t="shared" si="32"/>
        <v>1</v>
      </c>
      <c r="L66" s="6">
        <f t="shared" si="32"/>
        <v>3</v>
      </c>
      <c r="M66" s="6">
        <f t="shared" si="32"/>
        <v>4</v>
      </c>
      <c r="N66" s="5">
        <f t="shared" si="32"/>
        <v>260</v>
      </c>
      <c r="O66" s="6">
        <f t="shared" si="32"/>
        <v>218</v>
      </c>
      <c r="P66" s="6">
        <f t="shared" si="32"/>
        <v>478</v>
      </c>
      <c r="Q66" s="5">
        <f t="shared" si="32"/>
        <v>381</v>
      </c>
      <c r="R66" s="6">
        <f t="shared" si="32"/>
        <v>363</v>
      </c>
      <c r="S66" s="7">
        <f t="shared" si="20"/>
        <v>744</v>
      </c>
      <c r="T66" s="133">
        <f t="shared" si="21"/>
        <v>62.664473684210535</v>
      </c>
      <c r="U66" s="134">
        <f t="shared" si="22"/>
        <v>61.317567567567565</v>
      </c>
      <c r="V66" s="135">
        <f t="shared" si="23"/>
        <v>62</v>
      </c>
      <c r="W66" s="133">
        <f t="shared" si="24"/>
        <v>31.496062992125985</v>
      </c>
      <c r="X66" s="134">
        <f t="shared" si="25"/>
        <v>39.11845730027548</v>
      </c>
      <c r="Y66" s="136">
        <f t="shared" si="26"/>
        <v>35.215053763440864</v>
      </c>
      <c r="Z66" s="201" t="s">
        <v>5</v>
      </c>
      <c r="AA66" s="202"/>
      <c r="AB66" s="133">
        <f t="shared" si="11"/>
        <v>42.763157894736842</v>
      </c>
      <c r="AC66" s="134">
        <f t="shared" si="11"/>
        <v>36.824324324324323</v>
      </c>
      <c r="AD66" s="135">
        <f t="shared" si="11"/>
        <v>39.833333333333329</v>
      </c>
    </row>
    <row r="67" spans="1:30" s="86" customFormat="1" ht="12" customHeight="1" x14ac:dyDescent="0.15">
      <c r="A67" s="54" t="s">
        <v>89</v>
      </c>
      <c r="B67" s="55">
        <f t="shared" ref="B67:R67" si="33">SUMIF($A$5:$A$60,"稲瀬*",B$5:B$60)</f>
        <v>335</v>
      </c>
      <c r="C67" s="56">
        <f t="shared" si="33"/>
        <v>329</v>
      </c>
      <c r="D67" s="56">
        <f t="shared" si="33"/>
        <v>664</v>
      </c>
      <c r="E67" s="55">
        <f t="shared" si="33"/>
        <v>53</v>
      </c>
      <c r="F67" s="56">
        <f t="shared" si="33"/>
        <v>51</v>
      </c>
      <c r="G67" s="56">
        <f t="shared" si="33"/>
        <v>104</v>
      </c>
      <c r="H67" s="55">
        <f t="shared" si="33"/>
        <v>37</v>
      </c>
      <c r="I67" s="56">
        <f t="shared" si="33"/>
        <v>45</v>
      </c>
      <c r="J67" s="56">
        <f t="shared" si="33"/>
        <v>82</v>
      </c>
      <c r="K67" s="55">
        <f t="shared" si="33"/>
        <v>1</v>
      </c>
      <c r="L67" s="56">
        <f t="shared" si="33"/>
        <v>1</v>
      </c>
      <c r="M67" s="56">
        <f t="shared" si="33"/>
        <v>2</v>
      </c>
      <c r="N67" s="55">
        <f t="shared" si="33"/>
        <v>129</v>
      </c>
      <c r="O67" s="56">
        <f t="shared" si="33"/>
        <v>108</v>
      </c>
      <c r="P67" s="56">
        <f t="shared" si="33"/>
        <v>237</v>
      </c>
      <c r="Q67" s="55">
        <f t="shared" si="33"/>
        <v>220</v>
      </c>
      <c r="R67" s="56">
        <f t="shared" si="33"/>
        <v>205</v>
      </c>
      <c r="S67" s="57">
        <f t="shared" si="20"/>
        <v>425</v>
      </c>
      <c r="T67" s="137">
        <f t="shared" si="21"/>
        <v>65.671641791044777</v>
      </c>
      <c r="U67" s="138">
        <f t="shared" si="22"/>
        <v>62.310030395136771</v>
      </c>
      <c r="V67" s="139">
        <f t="shared" si="23"/>
        <v>64.006024096385545</v>
      </c>
      <c r="W67" s="137">
        <f t="shared" si="24"/>
        <v>40.909090909090914</v>
      </c>
      <c r="X67" s="138">
        <f t="shared" si="25"/>
        <v>46.829268292682933</v>
      </c>
      <c r="Y67" s="140">
        <f t="shared" si="26"/>
        <v>43.764705882352942</v>
      </c>
      <c r="Z67" s="199" t="s">
        <v>5</v>
      </c>
      <c r="AA67" s="200"/>
      <c r="AB67" s="137">
        <f t="shared" si="11"/>
        <v>38.507462686567159</v>
      </c>
      <c r="AC67" s="138">
        <f t="shared" si="11"/>
        <v>32.826747720364743</v>
      </c>
      <c r="AD67" s="139">
        <f t="shared" si="11"/>
        <v>35.692771084337352</v>
      </c>
    </row>
    <row r="68" spans="1:30" ht="12" customHeight="1" x14ac:dyDescent="0.15">
      <c r="A68" s="27" t="s">
        <v>90</v>
      </c>
      <c r="B68" s="5">
        <f t="shared" ref="B68:R68" si="34">SUMIF($A$5:$A$60,"相去*",B$5:B$60)</f>
        <v>3247</v>
      </c>
      <c r="C68" s="6">
        <f t="shared" si="34"/>
        <v>3319</v>
      </c>
      <c r="D68" s="6">
        <f t="shared" si="34"/>
        <v>6566</v>
      </c>
      <c r="E68" s="5">
        <f t="shared" si="34"/>
        <v>248</v>
      </c>
      <c r="F68" s="6">
        <f t="shared" si="34"/>
        <v>294</v>
      </c>
      <c r="G68" s="6">
        <f t="shared" si="34"/>
        <v>542</v>
      </c>
      <c r="H68" s="5">
        <f t="shared" si="34"/>
        <v>370</v>
      </c>
      <c r="I68" s="6">
        <f t="shared" si="34"/>
        <v>497</v>
      </c>
      <c r="J68" s="6">
        <f t="shared" si="34"/>
        <v>867</v>
      </c>
      <c r="K68" s="5">
        <f t="shared" si="34"/>
        <v>6</v>
      </c>
      <c r="L68" s="6">
        <f t="shared" si="34"/>
        <v>11</v>
      </c>
      <c r="M68" s="6">
        <f t="shared" si="34"/>
        <v>17</v>
      </c>
      <c r="N68" s="5">
        <f t="shared" si="34"/>
        <v>931</v>
      </c>
      <c r="O68" s="6">
        <f t="shared" si="34"/>
        <v>888</v>
      </c>
      <c r="P68" s="6">
        <f t="shared" si="34"/>
        <v>1819</v>
      </c>
      <c r="Q68" s="5">
        <f t="shared" si="34"/>
        <v>1555</v>
      </c>
      <c r="R68" s="6">
        <f t="shared" si="34"/>
        <v>1690</v>
      </c>
      <c r="S68" s="7">
        <f t="shared" si="20"/>
        <v>3245</v>
      </c>
      <c r="T68" s="133">
        <f t="shared" si="21"/>
        <v>47.890360332614726</v>
      </c>
      <c r="U68" s="134">
        <f t="shared" si="22"/>
        <v>50.918951491413075</v>
      </c>
      <c r="V68" s="135">
        <f t="shared" si="23"/>
        <v>49.421261041730126</v>
      </c>
      <c r="W68" s="133">
        <f t="shared" si="24"/>
        <v>39.742765273311896</v>
      </c>
      <c r="X68" s="134">
        <f t="shared" si="25"/>
        <v>46.80473372781065</v>
      </c>
      <c r="Y68" s="136">
        <f t="shared" si="26"/>
        <v>43.420647149460706</v>
      </c>
      <c r="Z68" s="201" t="s">
        <v>5</v>
      </c>
      <c r="AA68" s="202"/>
      <c r="AB68" s="133">
        <f t="shared" si="11"/>
        <v>28.67262088081306</v>
      </c>
      <c r="AC68" s="134">
        <f t="shared" si="11"/>
        <v>26.755046700813502</v>
      </c>
      <c r="AD68" s="135">
        <f t="shared" si="11"/>
        <v>27.703320134023755</v>
      </c>
    </row>
    <row r="69" spans="1:30" s="86" customFormat="1" ht="12" customHeight="1" x14ac:dyDescent="0.15">
      <c r="A69" s="54" t="s">
        <v>91</v>
      </c>
      <c r="B69" s="55">
        <f t="shared" ref="B69:R69" si="35">SUMIF($A$5:$A$60,"鬼柳*",B$5:B$60)</f>
        <v>2328</v>
      </c>
      <c r="C69" s="56">
        <f t="shared" si="35"/>
        <v>2313</v>
      </c>
      <c r="D69" s="56">
        <f t="shared" si="35"/>
        <v>4641</v>
      </c>
      <c r="E69" s="55">
        <f t="shared" si="35"/>
        <v>160</v>
      </c>
      <c r="F69" s="56">
        <f t="shared" si="35"/>
        <v>198</v>
      </c>
      <c r="G69" s="56">
        <f t="shared" si="35"/>
        <v>358</v>
      </c>
      <c r="H69" s="55">
        <f t="shared" si="35"/>
        <v>261</v>
      </c>
      <c r="I69" s="56">
        <f t="shared" si="35"/>
        <v>343</v>
      </c>
      <c r="J69" s="56">
        <f t="shared" si="35"/>
        <v>604</v>
      </c>
      <c r="K69" s="55">
        <f t="shared" si="35"/>
        <v>20</v>
      </c>
      <c r="L69" s="56">
        <f t="shared" si="35"/>
        <v>21</v>
      </c>
      <c r="M69" s="56">
        <f t="shared" si="35"/>
        <v>41</v>
      </c>
      <c r="N69" s="55">
        <f t="shared" si="35"/>
        <v>724</v>
      </c>
      <c r="O69" s="56">
        <f t="shared" si="35"/>
        <v>665</v>
      </c>
      <c r="P69" s="56">
        <f t="shared" si="35"/>
        <v>1389</v>
      </c>
      <c r="Q69" s="55">
        <f t="shared" si="35"/>
        <v>1165</v>
      </c>
      <c r="R69" s="56">
        <f t="shared" si="35"/>
        <v>1227</v>
      </c>
      <c r="S69" s="57">
        <f t="shared" si="20"/>
        <v>2392</v>
      </c>
      <c r="T69" s="137">
        <f t="shared" si="21"/>
        <v>50.042955326460479</v>
      </c>
      <c r="U69" s="138">
        <f t="shared" si="22"/>
        <v>53.047989623865114</v>
      </c>
      <c r="V69" s="139">
        <f t="shared" si="23"/>
        <v>51.540616246498594</v>
      </c>
      <c r="W69" s="137">
        <f t="shared" si="24"/>
        <v>36.137339055793994</v>
      </c>
      <c r="X69" s="138">
        <f t="shared" si="25"/>
        <v>44.091279543602283</v>
      </c>
      <c r="Y69" s="140">
        <f t="shared" si="26"/>
        <v>40.217391304347828</v>
      </c>
      <c r="Z69" s="199" t="s">
        <v>5</v>
      </c>
      <c r="AA69" s="200"/>
      <c r="AB69" s="137">
        <f t="shared" si="11"/>
        <v>31.099656357388316</v>
      </c>
      <c r="AC69" s="138">
        <f t="shared" si="11"/>
        <v>28.750540423692172</v>
      </c>
      <c r="AD69" s="139">
        <f t="shared" si="11"/>
        <v>29.928894634776988</v>
      </c>
    </row>
    <row r="70" spans="1:30" ht="12" customHeight="1" x14ac:dyDescent="0.15">
      <c r="A70" s="27" t="s">
        <v>92</v>
      </c>
      <c r="B70" s="5">
        <f t="shared" ref="B70:R70" si="36">SUMIF($A$5:$A$60,"江釣子*",B$5:B$60)</f>
        <v>4939</v>
      </c>
      <c r="C70" s="6">
        <f t="shared" si="36"/>
        <v>4983</v>
      </c>
      <c r="D70" s="6">
        <f t="shared" si="36"/>
        <v>9922</v>
      </c>
      <c r="E70" s="5">
        <f t="shared" si="36"/>
        <v>173</v>
      </c>
      <c r="F70" s="6">
        <f t="shared" si="36"/>
        <v>178</v>
      </c>
      <c r="G70" s="6">
        <f t="shared" si="36"/>
        <v>351</v>
      </c>
      <c r="H70" s="5">
        <f t="shared" si="36"/>
        <v>820</v>
      </c>
      <c r="I70" s="6">
        <f t="shared" si="36"/>
        <v>1154</v>
      </c>
      <c r="J70" s="6">
        <f t="shared" si="36"/>
        <v>1974</v>
      </c>
      <c r="K70" s="5">
        <f t="shared" si="36"/>
        <v>9</v>
      </c>
      <c r="L70" s="6">
        <f t="shared" si="36"/>
        <v>15</v>
      </c>
      <c r="M70" s="6">
        <f t="shared" si="36"/>
        <v>24</v>
      </c>
      <c r="N70" s="5">
        <f t="shared" si="36"/>
        <v>1584</v>
      </c>
      <c r="O70" s="6">
        <f t="shared" si="36"/>
        <v>1442</v>
      </c>
      <c r="P70" s="6">
        <f t="shared" si="36"/>
        <v>3026</v>
      </c>
      <c r="Q70" s="5">
        <f t="shared" si="36"/>
        <v>2586</v>
      </c>
      <c r="R70" s="6">
        <f t="shared" si="36"/>
        <v>2789</v>
      </c>
      <c r="S70" s="7">
        <f t="shared" si="20"/>
        <v>5375</v>
      </c>
      <c r="T70" s="133">
        <f t="shared" si="21"/>
        <v>52.358777080380648</v>
      </c>
      <c r="U70" s="134">
        <f t="shared" si="22"/>
        <v>55.970299016656632</v>
      </c>
      <c r="V70" s="135">
        <f t="shared" si="23"/>
        <v>54.172545857689983</v>
      </c>
      <c r="W70" s="133">
        <f t="shared" si="24"/>
        <v>38.399071925754058</v>
      </c>
      <c r="X70" s="134">
        <f t="shared" si="25"/>
        <v>47.759053424166368</v>
      </c>
      <c r="Y70" s="136">
        <f t="shared" si="26"/>
        <v>43.255813953488371</v>
      </c>
      <c r="Z70" s="201" t="s">
        <v>5</v>
      </c>
      <c r="AA70" s="202"/>
      <c r="AB70" s="133">
        <f t="shared" ref="AB70:AD72" si="37">N70/B70*100</f>
        <v>32.071269487750556</v>
      </c>
      <c r="AC70" s="134">
        <f t="shared" si="37"/>
        <v>28.9383905277945</v>
      </c>
      <c r="AD70" s="135">
        <f t="shared" si="37"/>
        <v>30.497883491231608</v>
      </c>
    </row>
    <row r="71" spans="1:30" s="147" customFormat="1" ht="12" customHeight="1" thickBot="1" x14ac:dyDescent="0.2">
      <c r="A71" s="58" t="s">
        <v>93</v>
      </c>
      <c r="B71" s="59">
        <f t="shared" ref="B71:R71" si="38">SUMIF($A$5:$A$60,"和賀*",B$5:B$60)</f>
        <v>4910</v>
      </c>
      <c r="C71" s="60">
        <f t="shared" si="38"/>
        <v>5121</v>
      </c>
      <c r="D71" s="60">
        <f t="shared" si="38"/>
        <v>10031</v>
      </c>
      <c r="E71" s="59">
        <f t="shared" si="38"/>
        <v>206</v>
      </c>
      <c r="F71" s="60">
        <f t="shared" si="38"/>
        <v>225</v>
      </c>
      <c r="G71" s="60">
        <f t="shared" si="38"/>
        <v>431</v>
      </c>
      <c r="H71" s="59">
        <f t="shared" si="38"/>
        <v>954</v>
      </c>
      <c r="I71" s="60">
        <f t="shared" si="38"/>
        <v>1351</v>
      </c>
      <c r="J71" s="60">
        <f t="shared" si="38"/>
        <v>2305</v>
      </c>
      <c r="K71" s="59">
        <f t="shared" si="38"/>
        <v>17</v>
      </c>
      <c r="L71" s="60">
        <f t="shared" si="38"/>
        <v>12</v>
      </c>
      <c r="M71" s="60">
        <f t="shared" si="38"/>
        <v>29</v>
      </c>
      <c r="N71" s="59">
        <f t="shared" si="38"/>
        <v>1941</v>
      </c>
      <c r="O71" s="60">
        <f t="shared" si="38"/>
        <v>1690</v>
      </c>
      <c r="P71" s="60">
        <f t="shared" si="38"/>
        <v>3631</v>
      </c>
      <c r="Q71" s="59">
        <f t="shared" si="38"/>
        <v>3118</v>
      </c>
      <c r="R71" s="60">
        <f t="shared" si="38"/>
        <v>3278</v>
      </c>
      <c r="S71" s="61">
        <f t="shared" si="20"/>
        <v>6396</v>
      </c>
      <c r="T71" s="141">
        <f t="shared" si="21"/>
        <v>63.503054989816697</v>
      </c>
      <c r="U71" s="142">
        <f t="shared" si="22"/>
        <v>64.010935364186679</v>
      </c>
      <c r="V71" s="143">
        <f t="shared" si="23"/>
        <v>63.762336756056229</v>
      </c>
      <c r="W71" s="144">
        <f t="shared" si="24"/>
        <v>37.203335471456064</v>
      </c>
      <c r="X71" s="145">
        <f t="shared" si="25"/>
        <v>48.07809640024405</v>
      </c>
      <c r="Y71" s="146">
        <f t="shared" si="26"/>
        <v>42.776735459662291</v>
      </c>
      <c r="Z71" s="203" t="s">
        <v>5</v>
      </c>
      <c r="AA71" s="204"/>
      <c r="AB71" s="141">
        <f t="shared" si="37"/>
        <v>39.531568228105904</v>
      </c>
      <c r="AC71" s="142">
        <f t="shared" si="37"/>
        <v>33.001366920523331</v>
      </c>
      <c r="AD71" s="143">
        <f t="shared" si="37"/>
        <v>36.197786860731732</v>
      </c>
    </row>
    <row r="72" spans="1:30" s="25" customFormat="1" ht="12" customHeight="1" thickBot="1" x14ac:dyDescent="0.2">
      <c r="A72" s="190" t="s">
        <v>6</v>
      </c>
      <c r="B72" s="163">
        <f>SUM(B61:B71)</f>
        <v>38374</v>
      </c>
      <c r="C72" s="23">
        <f t="shared" ref="C72:R72" si="39">SUM(C61:C71)</f>
        <v>38629</v>
      </c>
      <c r="D72" s="15">
        <f t="shared" si="39"/>
        <v>77003</v>
      </c>
      <c r="E72" s="14">
        <f t="shared" si="39"/>
        <v>3066</v>
      </c>
      <c r="F72" s="15">
        <f t="shared" si="39"/>
        <v>3543</v>
      </c>
      <c r="G72" s="15">
        <f t="shared" si="39"/>
        <v>6609</v>
      </c>
      <c r="H72" s="14">
        <f t="shared" si="39"/>
        <v>4558</v>
      </c>
      <c r="I72" s="15">
        <f t="shared" si="39"/>
        <v>6250</v>
      </c>
      <c r="J72" s="15">
        <f t="shared" si="39"/>
        <v>10808</v>
      </c>
      <c r="K72" s="14">
        <f t="shared" si="39"/>
        <v>107</v>
      </c>
      <c r="L72" s="15">
        <f t="shared" si="39"/>
        <v>121</v>
      </c>
      <c r="M72" s="15">
        <f t="shared" si="39"/>
        <v>228</v>
      </c>
      <c r="N72" s="14">
        <f t="shared" si="39"/>
        <v>12397</v>
      </c>
      <c r="O72" s="15">
        <f t="shared" si="39"/>
        <v>11261</v>
      </c>
      <c r="P72" s="15">
        <f t="shared" si="39"/>
        <v>23658</v>
      </c>
      <c r="Q72" s="14">
        <f t="shared" si="39"/>
        <v>20128</v>
      </c>
      <c r="R72" s="15">
        <f t="shared" si="39"/>
        <v>21175</v>
      </c>
      <c r="S72" s="16">
        <f>SUM(S61:S71)</f>
        <v>41303</v>
      </c>
      <c r="T72" s="148">
        <f t="shared" si="21"/>
        <v>52.452181164330014</v>
      </c>
      <c r="U72" s="149">
        <f t="shared" si="22"/>
        <v>54.81632970048409</v>
      </c>
      <c r="V72" s="150">
        <f t="shared" si="23"/>
        <v>53.63816994143086</v>
      </c>
      <c r="W72" s="151">
        <f t="shared" si="24"/>
        <v>37.877583465818759</v>
      </c>
      <c r="X72" s="152">
        <f t="shared" si="25"/>
        <v>46.247933884297524</v>
      </c>
      <c r="Y72" s="153">
        <f t="shared" si="26"/>
        <v>42.168849720359297</v>
      </c>
      <c r="Z72" s="205" t="s">
        <v>6</v>
      </c>
      <c r="AA72" s="206"/>
      <c r="AB72" s="148">
        <f t="shared" si="37"/>
        <v>32.305727836556002</v>
      </c>
      <c r="AC72" s="149">
        <f t="shared" si="37"/>
        <v>29.151673613088612</v>
      </c>
      <c r="AD72" s="150">
        <f t="shared" si="37"/>
        <v>30.723478306040025</v>
      </c>
    </row>
    <row r="73" spans="1:30" s="147" customFormat="1" ht="12" hidden="1" customHeight="1" thickBot="1" x14ac:dyDescent="0.2">
      <c r="A73" s="191" t="s">
        <v>22</v>
      </c>
      <c r="B73" s="189">
        <v>21</v>
      </c>
      <c r="C73" s="66">
        <v>38</v>
      </c>
      <c r="D73" s="66">
        <f>SUM(B73:C73)</f>
        <v>59</v>
      </c>
      <c r="E73" s="154" t="s">
        <v>24</v>
      </c>
      <c r="F73" s="64" t="s">
        <v>24</v>
      </c>
      <c r="G73" s="63" t="s">
        <v>24</v>
      </c>
      <c r="H73" s="155" t="s">
        <v>24</v>
      </c>
      <c r="I73" s="64" t="s">
        <v>24</v>
      </c>
      <c r="J73" s="63" t="s">
        <v>24</v>
      </c>
      <c r="K73" s="154" t="s">
        <v>24</v>
      </c>
      <c r="L73" s="155" t="s">
        <v>24</v>
      </c>
      <c r="M73" s="64" t="s">
        <v>24</v>
      </c>
      <c r="N73" s="65">
        <v>2</v>
      </c>
      <c r="O73" s="66">
        <v>2</v>
      </c>
      <c r="P73" s="66">
        <f>SUM(N73:O73)</f>
        <v>4</v>
      </c>
      <c r="Q73" s="156">
        <f t="shared" ref="Q73:R73" si="40">SUMIF($E$4:$P$4,Q$4,$E73:$P73)</f>
        <v>2</v>
      </c>
      <c r="R73" s="157">
        <f t="shared" si="40"/>
        <v>2</v>
      </c>
      <c r="S73" s="62">
        <f>SUM(Q73:R73)</f>
        <v>4</v>
      </c>
      <c r="T73" s="158">
        <f t="shared" ref="T73:V74" si="41">Q73/B73*100</f>
        <v>9.5238095238095237</v>
      </c>
      <c r="U73" s="159">
        <f t="shared" si="41"/>
        <v>5.2631578947368416</v>
      </c>
      <c r="V73" s="160">
        <f t="shared" si="41"/>
        <v>6.7796610169491522</v>
      </c>
      <c r="W73" s="154" t="s">
        <v>24</v>
      </c>
      <c r="X73" s="64" t="s">
        <v>24</v>
      </c>
      <c r="Y73" s="77" t="s">
        <v>24</v>
      </c>
      <c r="Z73" s="67"/>
      <c r="AA73" s="67"/>
    </row>
    <row r="74" spans="1:30" ht="12" hidden="1" customHeight="1" thickBot="1" x14ac:dyDescent="0.2">
      <c r="A74" s="192" t="s">
        <v>23</v>
      </c>
      <c r="B74" s="23">
        <f t="shared" ref="B74:S74" si="42">B72+B73</f>
        <v>38395</v>
      </c>
      <c r="C74" s="161">
        <f t="shared" si="42"/>
        <v>38667</v>
      </c>
      <c r="D74" s="162">
        <f t="shared" si="42"/>
        <v>77062</v>
      </c>
      <c r="E74" s="15">
        <f t="shared" si="42"/>
        <v>3066</v>
      </c>
      <c r="F74" s="161">
        <f t="shared" si="42"/>
        <v>3543</v>
      </c>
      <c r="G74" s="162">
        <f t="shared" si="42"/>
        <v>6609</v>
      </c>
      <c r="H74" s="15">
        <f t="shared" si="42"/>
        <v>4558</v>
      </c>
      <c r="I74" s="161">
        <f t="shared" si="42"/>
        <v>6250</v>
      </c>
      <c r="J74" s="162">
        <f t="shared" si="42"/>
        <v>10808</v>
      </c>
      <c r="K74" s="24">
        <f t="shared" si="42"/>
        <v>107</v>
      </c>
      <c r="L74" s="163">
        <f t="shared" si="42"/>
        <v>121</v>
      </c>
      <c r="M74" s="162">
        <f t="shared" si="42"/>
        <v>228</v>
      </c>
      <c r="N74" s="15">
        <f t="shared" si="42"/>
        <v>12399</v>
      </c>
      <c r="O74" s="161">
        <f t="shared" si="42"/>
        <v>11263</v>
      </c>
      <c r="P74" s="162">
        <f t="shared" si="42"/>
        <v>23662</v>
      </c>
      <c r="Q74" s="15">
        <f t="shared" si="42"/>
        <v>20130</v>
      </c>
      <c r="R74" s="164">
        <f t="shared" si="42"/>
        <v>21177</v>
      </c>
      <c r="S74" s="162">
        <f t="shared" si="42"/>
        <v>41307</v>
      </c>
      <c r="T74" s="148">
        <f t="shared" si="41"/>
        <v>52.428701653861175</v>
      </c>
      <c r="U74" s="149">
        <f t="shared" si="41"/>
        <v>54.767631313523154</v>
      </c>
      <c r="V74" s="150">
        <f t="shared" si="41"/>
        <v>53.602294256572627</v>
      </c>
      <c r="W74" s="148">
        <f>(E74+H74)/Q74*100</f>
        <v>37.873820168902135</v>
      </c>
      <c r="X74" s="149">
        <f>(F74+I74)/R74*100</f>
        <v>46.243566133068896</v>
      </c>
      <c r="Y74" s="165">
        <f>(G74+J74)/S74*100</f>
        <v>42.164766262376837</v>
      </c>
    </row>
  </sheetData>
  <sheetProtection sheet="1" objects="1" scenarios="1"/>
  <mergeCells count="21">
    <mergeCell ref="Z71:AA71"/>
    <mergeCell ref="Z72:AA72"/>
    <mergeCell ref="Z66:AA66"/>
    <mergeCell ref="Z67:AA67"/>
    <mergeCell ref="Z68:AA68"/>
    <mergeCell ref="Z69:AA69"/>
    <mergeCell ref="Z70:AA70"/>
    <mergeCell ref="Z61:AA61"/>
    <mergeCell ref="Z62:AA62"/>
    <mergeCell ref="Z63:AA63"/>
    <mergeCell ref="Z64:AA64"/>
    <mergeCell ref="Z65:AA65"/>
    <mergeCell ref="AB3:AD3"/>
    <mergeCell ref="T3:V3"/>
    <mergeCell ref="W3:Y3"/>
    <mergeCell ref="B3:D3"/>
    <mergeCell ref="E3:G3"/>
    <mergeCell ref="H3:J3"/>
    <mergeCell ref="K3:M3"/>
    <mergeCell ref="N3:P3"/>
    <mergeCell ref="Q3:S3"/>
  </mergeCells>
  <phoneticPr fontId="2"/>
  <dataValidations count="3">
    <dataValidation type="textLength" allowBlank="1" showInputMessage="1" showErrorMessage="1" errorTitle="入力不可" error="入力してはけません。_x000a_" sqref="M5:M60 D73 J5:J60 S73 P73 P5:P60 S5:S60 D5:D60 G5:G60">
      <formula1>0</formula1>
      <formula2>0</formula2>
    </dataValidation>
    <dataValidation allowBlank="1" showInputMessage="1" showErrorMessage="1" errorTitle="入力不可" error="入力してはけません。_x000a_" sqref="B73:C73"/>
    <dataValidation type="whole" allowBlank="1" showInputMessage="1" showErrorMessage="1" errorTitle="入力不可" error="入力してはいけません。_x000a_" sqref="E73:M73 W73:Y73">
      <formula1>0</formula1>
      <formula2>0</formula2>
    </dataValidation>
  </dataValidations>
  <printOptions verticalCentered="1"/>
  <pageMargins left="1.1023622047244095" right="0.31496062992125984" top="0.11811023622047245" bottom="0.11811023622047245" header="0.51181102362204722" footer="0.51181102362204722"/>
  <pageSetup paperSize="8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M15" transitionEvaluation="1">
    <tabColor rgb="FFC00000"/>
  </sheetPr>
  <dimension ref="A1:AD74"/>
  <sheetViews>
    <sheetView showGridLines="0" view="pageBreakPreview" zoomScaleNormal="100" zoomScaleSheetLayoutView="100" workbookViewId="0">
      <pane xSplit="1" ySplit="4" topLeftCell="M15" activePane="bottomRight" state="frozenSplit"/>
      <selection activeCell="C30" sqref="C30"/>
      <selection pane="topRight" activeCell="C30" sqref="C30"/>
      <selection pane="bottomLeft" activeCell="C30" sqref="C30"/>
      <selection pane="bottomRight" activeCell="AC52" sqref="AC52"/>
    </sheetView>
  </sheetViews>
  <sheetFormatPr defaultColWidth="10.625" defaultRowHeight="13.5" x14ac:dyDescent="0.15"/>
  <cols>
    <col min="1" max="1" width="11.25" style="25" customWidth="1"/>
    <col min="2" max="4" width="7.25" style="78" customWidth="1"/>
    <col min="5" max="6" width="6.5" style="78" customWidth="1"/>
    <col min="7" max="7" width="7.5" style="78" bestFit="1" customWidth="1"/>
    <col min="8" max="9" width="6.5" style="78" customWidth="1"/>
    <col min="10" max="10" width="7.5" style="78" bestFit="1" customWidth="1"/>
    <col min="11" max="13" width="4.625" style="78" customWidth="1"/>
    <col min="14" max="19" width="7.875" style="78" customWidth="1"/>
    <col min="20" max="25" width="7.125" style="78" customWidth="1"/>
    <col min="26" max="26" width="10.625" style="78" customWidth="1"/>
    <col min="27" max="27" width="3.375" style="78" customWidth="1"/>
    <col min="28" max="16384" width="10.625" style="78"/>
  </cols>
  <sheetData>
    <row r="1" spans="1:30" x14ac:dyDescent="0.15">
      <c r="A1" s="188" t="s">
        <v>97</v>
      </c>
    </row>
    <row r="2" spans="1:30" s="25" customFormat="1" ht="4.5" customHeight="1" thickBot="1" x14ac:dyDescent="0.2"/>
    <row r="3" spans="1:30" s="25" customFormat="1" ht="12" customHeight="1" thickBot="1" x14ac:dyDescent="0.2">
      <c r="A3" s="23"/>
      <c r="B3" s="195" t="s">
        <v>96</v>
      </c>
      <c r="C3" s="196"/>
      <c r="D3" s="197"/>
      <c r="E3" s="198" t="s">
        <v>94</v>
      </c>
      <c r="F3" s="193"/>
      <c r="G3" s="193"/>
      <c r="H3" s="193" t="s">
        <v>7</v>
      </c>
      <c r="I3" s="193"/>
      <c r="J3" s="193"/>
      <c r="K3" s="193" t="s">
        <v>8</v>
      </c>
      <c r="L3" s="193"/>
      <c r="M3" s="193"/>
      <c r="N3" s="193" t="s">
        <v>9</v>
      </c>
      <c r="O3" s="193"/>
      <c r="P3" s="193"/>
      <c r="Q3" s="193" t="s">
        <v>10</v>
      </c>
      <c r="R3" s="193"/>
      <c r="S3" s="193"/>
      <c r="T3" s="193" t="s">
        <v>21</v>
      </c>
      <c r="U3" s="193"/>
      <c r="V3" s="193"/>
      <c r="W3" s="193" t="s">
        <v>25</v>
      </c>
      <c r="X3" s="193"/>
      <c r="Y3" s="194"/>
      <c r="Z3" s="23"/>
      <c r="AA3" s="23"/>
      <c r="AB3" s="193" t="s">
        <v>21</v>
      </c>
      <c r="AC3" s="193"/>
      <c r="AD3" s="193"/>
    </row>
    <row r="4" spans="1:30" s="25" customFormat="1" ht="12" customHeight="1" thickBot="1" x14ac:dyDescent="0.2">
      <c r="A4" s="26" t="s">
        <v>82</v>
      </c>
      <c r="B4" s="20" t="s">
        <v>1</v>
      </c>
      <c r="C4" s="21" t="s">
        <v>2</v>
      </c>
      <c r="D4" s="22" t="s">
        <v>3</v>
      </c>
      <c r="E4" s="8" t="s">
        <v>1</v>
      </c>
      <c r="F4" s="9" t="s">
        <v>2</v>
      </c>
      <c r="G4" s="9" t="s">
        <v>3</v>
      </c>
      <c r="H4" s="8" t="s">
        <v>1</v>
      </c>
      <c r="I4" s="9" t="s">
        <v>2</v>
      </c>
      <c r="J4" s="9" t="s">
        <v>3</v>
      </c>
      <c r="K4" s="8" t="s">
        <v>1</v>
      </c>
      <c r="L4" s="9" t="s">
        <v>2</v>
      </c>
      <c r="M4" s="9" t="s">
        <v>3</v>
      </c>
      <c r="N4" s="8" t="s">
        <v>1</v>
      </c>
      <c r="O4" s="9" t="s">
        <v>2</v>
      </c>
      <c r="P4" s="9" t="s">
        <v>3</v>
      </c>
      <c r="Q4" s="8" t="s">
        <v>1</v>
      </c>
      <c r="R4" s="9" t="s">
        <v>2</v>
      </c>
      <c r="S4" s="10" t="s">
        <v>3</v>
      </c>
      <c r="T4" s="8" t="s">
        <v>1</v>
      </c>
      <c r="U4" s="9" t="s">
        <v>2</v>
      </c>
      <c r="V4" s="10" t="s">
        <v>3</v>
      </c>
      <c r="W4" s="8" t="s">
        <v>1</v>
      </c>
      <c r="X4" s="9" t="s">
        <v>2</v>
      </c>
      <c r="Y4" s="76" t="s">
        <v>3</v>
      </c>
      <c r="Z4" s="68" t="s">
        <v>0</v>
      </c>
      <c r="AA4" s="79"/>
      <c r="AB4" s="8" t="s">
        <v>1</v>
      </c>
      <c r="AC4" s="9" t="s">
        <v>2</v>
      </c>
      <c r="AD4" s="10" t="s">
        <v>3</v>
      </c>
    </row>
    <row r="5" spans="1:30" s="86" customFormat="1" ht="12" customHeight="1" x14ac:dyDescent="0.15">
      <c r="A5" s="33" t="s">
        <v>26</v>
      </c>
      <c r="B5" s="166">
        <v>2059</v>
      </c>
      <c r="C5" s="167">
        <v>2149</v>
      </c>
      <c r="D5" s="34">
        <f t="shared" ref="D5:D57" si="0">SUM(B5:C5)</f>
        <v>4208</v>
      </c>
      <c r="E5" s="166">
        <v>152</v>
      </c>
      <c r="F5" s="167">
        <v>174</v>
      </c>
      <c r="G5" s="34">
        <f t="shared" ref="G5:G57" si="1">SUM(E5:F5)</f>
        <v>326</v>
      </c>
      <c r="H5" s="166">
        <v>206</v>
      </c>
      <c r="I5" s="167">
        <v>282</v>
      </c>
      <c r="J5" s="34">
        <f t="shared" ref="J5:J57" si="2">SUM(H5:I5)</f>
        <v>488</v>
      </c>
      <c r="K5" s="166">
        <v>3</v>
      </c>
      <c r="L5" s="167">
        <v>6</v>
      </c>
      <c r="M5" s="34">
        <f t="shared" ref="M5:M57" si="3">SUM(K5:L5)</f>
        <v>9</v>
      </c>
      <c r="N5" s="166">
        <v>623</v>
      </c>
      <c r="O5" s="167">
        <v>611</v>
      </c>
      <c r="P5" s="34">
        <f t="shared" ref="P5:P57" si="4">SUM(N5:O5)</f>
        <v>1234</v>
      </c>
      <c r="Q5" s="80">
        <f>SUMIF($E$4:$P$4,Q$4,$E5:$P5)</f>
        <v>984</v>
      </c>
      <c r="R5" s="81">
        <f>SUMIF($E$4:$P$4,R$4,$E5:$P5)</f>
        <v>1073</v>
      </c>
      <c r="S5" s="35">
        <f t="shared" ref="S5:S68" si="5">SUM(Q5:R5)</f>
        <v>2057</v>
      </c>
      <c r="T5" s="82">
        <f>Q5/B5*100</f>
        <v>47.79018941233609</v>
      </c>
      <c r="U5" s="83">
        <f>R5/C5*100</f>
        <v>49.930200093066539</v>
      </c>
      <c r="V5" s="84">
        <f>S5/D5*100</f>
        <v>48.883079847908746</v>
      </c>
      <c r="W5" s="82">
        <f>(E5+H5)/Q5*100</f>
        <v>36.382113821138212</v>
      </c>
      <c r="X5" s="83">
        <f>(F5+I5)/R5*100</f>
        <v>42.497670083876983</v>
      </c>
      <c r="Y5" s="85">
        <f>(G5+J5)/S5*100</f>
        <v>39.572192513368989</v>
      </c>
      <c r="Z5" s="69" t="s">
        <v>4</v>
      </c>
      <c r="AA5" s="36">
        <v>1</v>
      </c>
      <c r="AB5" s="82">
        <f>N5/B5*100</f>
        <v>30.257406508013602</v>
      </c>
      <c r="AC5" s="83">
        <f>O5/C5*100</f>
        <v>28.431828757561657</v>
      </c>
      <c r="AD5" s="84">
        <f>P5/D5*100</f>
        <v>29.325095057034222</v>
      </c>
    </row>
    <row r="6" spans="1:30" ht="12" customHeight="1" x14ac:dyDescent="0.15">
      <c r="A6" s="11" t="s">
        <v>27</v>
      </c>
      <c r="B6" s="168">
        <v>1112</v>
      </c>
      <c r="C6" s="169">
        <v>1054</v>
      </c>
      <c r="D6" s="1">
        <f t="shared" si="0"/>
        <v>2166</v>
      </c>
      <c r="E6" s="168">
        <v>159</v>
      </c>
      <c r="F6" s="169">
        <v>205</v>
      </c>
      <c r="G6" s="1">
        <f t="shared" si="1"/>
        <v>364</v>
      </c>
      <c r="H6" s="168">
        <v>89</v>
      </c>
      <c r="I6" s="169">
        <v>130</v>
      </c>
      <c r="J6" s="1">
        <f t="shared" si="2"/>
        <v>219</v>
      </c>
      <c r="K6" s="168">
        <v>1</v>
      </c>
      <c r="L6" s="169">
        <v>2</v>
      </c>
      <c r="M6" s="1">
        <f t="shared" si="3"/>
        <v>3</v>
      </c>
      <c r="N6" s="168">
        <v>276</v>
      </c>
      <c r="O6" s="169">
        <v>211</v>
      </c>
      <c r="P6" s="1">
        <f t="shared" si="4"/>
        <v>487</v>
      </c>
      <c r="Q6" s="87">
        <f t="shared" ref="Q6:R37" si="6">SUMIF($E$4:$P$4,Q$4,$E6:$P6)</f>
        <v>525</v>
      </c>
      <c r="R6" s="88">
        <f t="shared" si="6"/>
        <v>548</v>
      </c>
      <c r="S6" s="2">
        <f t="shared" si="5"/>
        <v>1073</v>
      </c>
      <c r="T6" s="89">
        <f t="shared" ref="T6:V58" si="7">Q6/B6*100</f>
        <v>47.21223021582734</v>
      </c>
      <c r="U6" s="90">
        <f t="shared" si="7"/>
        <v>51.992409867172675</v>
      </c>
      <c r="V6" s="91">
        <f t="shared" si="7"/>
        <v>49.538319482917821</v>
      </c>
      <c r="W6" s="89">
        <f t="shared" ref="W6:Y58" si="8">(E6+H6)/Q6*100</f>
        <v>47.238095238095241</v>
      </c>
      <c r="X6" s="90">
        <f t="shared" si="8"/>
        <v>61.131386861313864</v>
      </c>
      <c r="Y6" s="92">
        <f t="shared" si="8"/>
        <v>54.333643988816405</v>
      </c>
      <c r="Z6" s="70" t="s">
        <v>4</v>
      </c>
      <c r="AA6" s="17">
        <f t="shared" ref="AA6:AA14" si="9">AA5+1</f>
        <v>2</v>
      </c>
      <c r="AB6" s="89">
        <f t="shared" ref="AB6:AB69" si="10">N6/B6*100</f>
        <v>24.820143884892087</v>
      </c>
      <c r="AC6" s="90">
        <f t="shared" ref="AC6:AC69" si="11">O6/C6*100</f>
        <v>20.018975332068312</v>
      </c>
      <c r="AD6" s="91">
        <f t="shared" ref="AD6:AD69" si="12">P6/D6*100</f>
        <v>22.483841181902122</v>
      </c>
    </row>
    <row r="7" spans="1:30" s="86" customFormat="1" ht="12" customHeight="1" x14ac:dyDescent="0.15">
      <c r="A7" s="37" t="s">
        <v>28</v>
      </c>
      <c r="B7" s="170">
        <v>2758</v>
      </c>
      <c r="C7" s="171">
        <v>2613</v>
      </c>
      <c r="D7" s="38">
        <f t="shared" si="0"/>
        <v>5371</v>
      </c>
      <c r="E7" s="170">
        <v>331</v>
      </c>
      <c r="F7" s="171">
        <v>369</v>
      </c>
      <c r="G7" s="38">
        <f t="shared" si="1"/>
        <v>700</v>
      </c>
      <c r="H7" s="170">
        <v>290</v>
      </c>
      <c r="I7" s="171">
        <v>355</v>
      </c>
      <c r="J7" s="38">
        <f t="shared" si="2"/>
        <v>645</v>
      </c>
      <c r="K7" s="170">
        <v>9</v>
      </c>
      <c r="L7" s="171">
        <v>5</v>
      </c>
      <c r="M7" s="38">
        <f t="shared" si="3"/>
        <v>14</v>
      </c>
      <c r="N7" s="170">
        <v>677</v>
      </c>
      <c r="O7" s="171">
        <v>568</v>
      </c>
      <c r="P7" s="38">
        <f t="shared" si="4"/>
        <v>1245</v>
      </c>
      <c r="Q7" s="93">
        <f t="shared" si="6"/>
        <v>1307</v>
      </c>
      <c r="R7" s="94">
        <f t="shared" si="6"/>
        <v>1297</v>
      </c>
      <c r="S7" s="39">
        <f t="shared" si="5"/>
        <v>2604</v>
      </c>
      <c r="T7" s="95">
        <f t="shared" si="7"/>
        <v>47.389412617839014</v>
      </c>
      <c r="U7" s="96">
        <f t="shared" si="7"/>
        <v>49.636433218522768</v>
      </c>
      <c r="V7" s="97">
        <f t="shared" si="7"/>
        <v>48.482591696145974</v>
      </c>
      <c r="W7" s="95">
        <f t="shared" si="8"/>
        <v>47.513389441469009</v>
      </c>
      <c r="X7" s="96">
        <f t="shared" si="8"/>
        <v>55.821125674633763</v>
      </c>
      <c r="Y7" s="98">
        <f t="shared" si="8"/>
        <v>51.651305683563756</v>
      </c>
      <c r="Z7" s="71" t="s">
        <v>4</v>
      </c>
      <c r="AA7" s="40">
        <f t="shared" si="9"/>
        <v>3</v>
      </c>
      <c r="AB7" s="95">
        <f t="shared" si="10"/>
        <v>24.546773023930385</v>
      </c>
      <c r="AC7" s="96">
        <f t="shared" si="11"/>
        <v>21.737466513585915</v>
      </c>
      <c r="AD7" s="97">
        <f t="shared" si="12"/>
        <v>23.180040960714951</v>
      </c>
    </row>
    <row r="8" spans="1:30" ht="12" customHeight="1" x14ac:dyDescent="0.15">
      <c r="A8" s="11" t="s">
        <v>29</v>
      </c>
      <c r="B8" s="168">
        <v>814</v>
      </c>
      <c r="C8" s="169">
        <v>796</v>
      </c>
      <c r="D8" s="1">
        <f t="shared" si="0"/>
        <v>1610</v>
      </c>
      <c r="E8" s="168">
        <v>112</v>
      </c>
      <c r="F8" s="169">
        <v>130</v>
      </c>
      <c r="G8" s="1">
        <f t="shared" si="1"/>
        <v>242</v>
      </c>
      <c r="H8" s="168">
        <v>71</v>
      </c>
      <c r="I8" s="169">
        <v>94</v>
      </c>
      <c r="J8" s="1">
        <f t="shared" si="2"/>
        <v>165</v>
      </c>
      <c r="K8" s="168">
        <v>2</v>
      </c>
      <c r="L8" s="169">
        <v>1</v>
      </c>
      <c r="M8" s="1">
        <f t="shared" si="3"/>
        <v>3</v>
      </c>
      <c r="N8" s="168">
        <v>250</v>
      </c>
      <c r="O8" s="169">
        <v>230</v>
      </c>
      <c r="P8" s="1">
        <f t="shared" si="4"/>
        <v>480</v>
      </c>
      <c r="Q8" s="87">
        <f t="shared" si="6"/>
        <v>435</v>
      </c>
      <c r="R8" s="88">
        <f t="shared" si="6"/>
        <v>455</v>
      </c>
      <c r="S8" s="2">
        <f t="shared" si="5"/>
        <v>890</v>
      </c>
      <c r="T8" s="89">
        <f t="shared" si="7"/>
        <v>53.439803439803434</v>
      </c>
      <c r="U8" s="90">
        <f t="shared" si="7"/>
        <v>57.1608040201005</v>
      </c>
      <c r="V8" s="91">
        <f t="shared" si="7"/>
        <v>55.279503105590067</v>
      </c>
      <c r="W8" s="89">
        <f t="shared" si="8"/>
        <v>42.068965517241381</v>
      </c>
      <c r="X8" s="90">
        <f t="shared" si="8"/>
        <v>49.230769230769234</v>
      </c>
      <c r="Y8" s="92">
        <f t="shared" si="8"/>
        <v>45.730337078651687</v>
      </c>
      <c r="Z8" s="70" t="s">
        <v>4</v>
      </c>
      <c r="AA8" s="17">
        <f t="shared" si="9"/>
        <v>4</v>
      </c>
      <c r="AB8" s="89">
        <f t="shared" si="10"/>
        <v>30.712530712530711</v>
      </c>
      <c r="AC8" s="90">
        <f t="shared" si="11"/>
        <v>28.894472361809044</v>
      </c>
      <c r="AD8" s="91">
        <f t="shared" si="12"/>
        <v>29.813664596273291</v>
      </c>
    </row>
    <row r="9" spans="1:30" s="86" customFormat="1" ht="12" customHeight="1" x14ac:dyDescent="0.15">
      <c r="A9" s="37" t="s">
        <v>30</v>
      </c>
      <c r="B9" s="170">
        <v>1741</v>
      </c>
      <c r="C9" s="171">
        <v>1694</v>
      </c>
      <c r="D9" s="38">
        <f t="shared" si="0"/>
        <v>3435</v>
      </c>
      <c r="E9" s="170">
        <v>192</v>
      </c>
      <c r="F9" s="171">
        <v>235</v>
      </c>
      <c r="G9" s="38">
        <f t="shared" si="1"/>
        <v>427</v>
      </c>
      <c r="H9" s="170">
        <v>152</v>
      </c>
      <c r="I9" s="171">
        <v>197</v>
      </c>
      <c r="J9" s="38">
        <f t="shared" si="2"/>
        <v>349</v>
      </c>
      <c r="K9" s="170">
        <v>4</v>
      </c>
      <c r="L9" s="171">
        <v>7</v>
      </c>
      <c r="M9" s="38">
        <f t="shared" si="3"/>
        <v>11</v>
      </c>
      <c r="N9" s="170">
        <v>528</v>
      </c>
      <c r="O9" s="171">
        <v>477</v>
      </c>
      <c r="P9" s="38">
        <f t="shared" si="4"/>
        <v>1005</v>
      </c>
      <c r="Q9" s="93">
        <f t="shared" si="6"/>
        <v>876</v>
      </c>
      <c r="R9" s="94">
        <f t="shared" si="6"/>
        <v>916</v>
      </c>
      <c r="S9" s="39">
        <f t="shared" si="5"/>
        <v>1792</v>
      </c>
      <c r="T9" s="95">
        <f t="shared" si="7"/>
        <v>50.31591039632395</v>
      </c>
      <c r="U9" s="96">
        <f t="shared" si="7"/>
        <v>54.07319952774499</v>
      </c>
      <c r="V9" s="97">
        <f t="shared" si="7"/>
        <v>52.168850072780202</v>
      </c>
      <c r="W9" s="95">
        <f t="shared" si="8"/>
        <v>39.269406392694059</v>
      </c>
      <c r="X9" s="96">
        <f t="shared" si="8"/>
        <v>47.161572052401745</v>
      </c>
      <c r="Y9" s="98">
        <f t="shared" si="8"/>
        <v>43.303571428571431</v>
      </c>
      <c r="Z9" s="71" t="s">
        <v>4</v>
      </c>
      <c r="AA9" s="40">
        <f t="shared" si="9"/>
        <v>5</v>
      </c>
      <c r="AB9" s="95">
        <f t="shared" si="10"/>
        <v>30.327398047099368</v>
      </c>
      <c r="AC9" s="96">
        <f t="shared" si="11"/>
        <v>28.158205430932703</v>
      </c>
      <c r="AD9" s="97">
        <f t="shared" si="12"/>
        <v>29.257641921397383</v>
      </c>
    </row>
    <row r="10" spans="1:30" ht="12" customHeight="1" x14ac:dyDescent="0.15">
      <c r="A10" s="11" t="s">
        <v>31</v>
      </c>
      <c r="B10" s="168">
        <v>579</v>
      </c>
      <c r="C10" s="169">
        <v>595</v>
      </c>
      <c r="D10" s="1">
        <f t="shared" si="0"/>
        <v>1174</v>
      </c>
      <c r="E10" s="168">
        <v>99</v>
      </c>
      <c r="F10" s="169">
        <v>134</v>
      </c>
      <c r="G10" s="1">
        <f t="shared" si="1"/>
        <v>233</v>
      </c>
      <c r="H10" s="168">
        <v>35</v>
      </c>
      <c r="I10" s="169">
        <v>57</v>
      </c>
      <c r="J10" s="1">
        <f t="shared" si="2"/>
        <v>92</v>
      </c>
      <c r="K10" s="168">
        <v>2</v>
      </c>
      <c r="L10" s="169">
        <v>1</v>
      </c>
      <c r="M10" s="1">
        <f t="shared" si="3"/>
        <v>3</v>
      </c>
      <c r="N10" s="168">
        <v>167</v>
      </c>
      <c r="O10" s="169">
        <v>146</v>
      </c>
      <c r="P10" s="1">
        <f t="shared" si="4"/>
        <v>313</v>
      </c>
      <c r="Q10" s="87">
        <f t="shared" si="6"/>
        <v>303</v>
      </c>
      <c r="R10" s="88">
        <f t="shared" si="6"/>
        <v>338</v>
      </c>
      <c r="S10" s="2">
        <f t="shared" si="5"/>
        <v>641</v>
      </c>
      <c r="T10" s="89">
        <f t="shared" si="7"/>
        <v>52.331606217616574</v>
      </c>
      <c r="U10" s="90">
        <f t="shared" si="7"/>
        <v>56.806722689075627</v>
      </c>
      <c r="V10" s="91">
        <f t="shared" si="7"/>
        <v>54.599659284497449</v>
      </c>
      <c r="W10" s="89">
        <f t="shared" si="8"/>
        <v>44.224422442244226</v>
      </c>
      <c r="X10" s="90">
        <f t="shared" si="8"/>
        <v>56.508875739644971</v>
      </c>
      <c r="Y10" s="92">
        <f t="shared" si="8"/>
        <v>50.702028081123238</v>
      </c>
      <c r="Z10" s="70" t="s">
        <v>4</v>
      </c>
      <c r="AA10" s="17">
        <f t="shared" si="9"/>
        <v>6</v>
      </c>
      <c r="AB10" s="89">
        <f t="shared" si="10"/>
        <v>28.842832469775477</v>
      </c>
      <c r="AC10" s="90">
        <f t="shared" si="11"/>
        <v>24.537815126050418</v>
      </c>
      <c r="AD10" s="91">
        <f t="shared" si="12"/>
        <v>26.660988074957409</v>
      </c>
    </row>
    <row r="11" spans="1:30" s="86" customFormat="1" ht="12" customHeight="1" x14ac:dyDescent="0.15">
      <c r="A11" s="37" t="s">
        <v>32</v>
      </c>
      <c r="B11" s="170">
        <v>1862</v>
      </c>
      <c r="C11" s="171">
        <v>1800</v>
      </c>
      <c r="D11" s="38">
        <f t="shared" si="0"/>
        <v>3662</v>
      </c>
      <c r="E11" s="170">
        <v>178</v>
      </c>
      <c r="F11" s="171">
        <v>188</v>
      </c>
      <c r="G11" s="38">
        <f t="shared" si="1"/>
        <v>366</v>
      </c>
      <c r="H11" s="170">
        <v>106</v>
      </c>
      <c r="I11" s="171">
        <v>151</v>
      </c>
      <c r="J11" s="38">
        <f t="shared" si="2"/>
        <v>257</v>
      </c>
      <c r="K11" s="170">
        <v>3</v>
      </c>
      <c r="L11" s="171">
        <v>5</v>
      </c>
      <c r="M11" s="38">
        <f t="shared" si="3"/>
        <v>8</v>
      </c>
      <c r="N11" s="170">
        <v>620</v>
      </c>
      <c r="O11" s="171">
        <v>616</v>
      </c>
      <c r="P11" s="38">
        <f t="shared" si="4"/>
        <v>1236</v>
      </c>
      <c r="Q11" s="93">
        <f t="shared" si="6"/>
        <v>907</v>
      </c>
      <c r="R11" s="94">
        <f t="shared" si="6"/>
        <v>960</v>
      </c>
      <c r="S11" s="39">
        <f t="shared" si="5"/>
        <v>1867</v>
      </c>
      <c r="T11" s="95">
        <f t="shared" si="7"/>
        <v>48.711063372717504</v>
      </c>
      <c r="U11" s="96">
        <f t="shared" si="7"/>
        <v>53.333333333333336</v>
      </c>
      <c r="V11" s="97">
        <f t="shared" si="7"/>
        <v>50.983069361004915</v>
      </c>
      <c r="W11" s="95">
        <f t="shared" si="8"/>
        <v>31.31201764057332</v>
      </c>
      <c r="X11" s="96">
        <f t="shared" si="8"/>
        <v>35.3125</v>
      </c>
      <c r="Y11" s="98">
        <f t="shared" si="8"/>
        <v>33.369041242635248</v>
      </c>
      <c r="Z11" s="71" t="s">
        <v>4</v>
      </c>
      <c r="AA11" s="40">
        <f t="shared" si="9"/>
        <v>7</v>
      </c>
      <c r="AB11" s="95">
        <f t="shared" si="10"/>
        <v>33.297529538131045</v>
      </c>
      <c r="AC11" s="96">
        <f t="shared" si="11"/>
        <v>34.222222222222221</v>
      </c>
      <c r="AD11" s="97">
        <f t="shared" si="12"/>
        <v>33.752048061168757</v>
      </c>
    </row>
    <row r="12" spans="1:30" ht="12" customHeight="1" x14ac:dyDescent="0.15">
      <c r="A12" s="11" t="s">
        <v>33</v>
      </c>
      <c r="B12" s="168">
        <v>829</v>
      </c>
      <c r="C12" s="169">
        <v>848</v>
      </c>
      <c r="D12" s="1">
        <f t="shared" si="0"/>
        <v>1677</v>
      </c>
      <c r="E12" s="168">
        <v>107</v>
      </c>
      <c r="F12" s="169">
        <v>120</v>
      </c>
      <c r="G12" s="1">
        <f t="shared" si="1"/>
        <v>227</v>
      </c>
      <c r="H12" s="168">
        <v>97</v>
      </c>
      <c r="I12" s="169">
        <v>108</v>
      </c>
      <c r="J12" s="1">
        <f t="shared" si="2"/>
        <v>205</v>
      </c>
      <c r="K12" s="168">
        <v>1</v>
      </c>
      <c r="L12" s="169">
        <v>4</v>
      </c>
      <c r="M12" s="1">
        <f t="shared" si="3"/>
        <v>5</v>
      </c>
      <c r="N12" s="168">
        <v>282</v>
      </c>
      <c r="O12" s="169">
        <v>242</v>
      </c>
      <c r="P12" s="1">
        <f t="shared" si="4"/>
        <v>524</v>
      </c>
      <c r="Q12" s="87">
        <f t="shared" si="6"/>
        <v>487</v>
      </c>
      <c r="R12" s="88">
        <f t="shared" si="6"/>
        <v>474</v>
      </c>
      <c r="S12" s="2">
        <f t="shared" si="5"/>
        <v>961</v>
      </c>
      <c r="T12" s="89">
        <f t="shared" si="7"/>
        <v>58.745476477683958</v>
      </c>
      <c r="U12" s="90">
        <f t="shared" si="7"/>
        <v>55.89622641509434</v>
      </c>
      <c r="V12" s="91">
        <f t="shared" si="7"/>
        <v>57.30471079308289</v>
      </c>
      <c r="W12" s="89">
        <f t="shared" si="8"/>
        <v>41.889117043121146</v>
      </c>
      <c r="X12" s="90">
        <f t="shared" si="8"/>
        <v>48.101265822784811</v>
      </c>
      <c r="Y12" s="92">
        <f t="shared" si="8"/>
        <v>44.9531737773153</v>
      </c>
      <c r="Z12" s="70" t="s">
        <v>4</v>
      </c>
      <c r="AA12" s="17">
        <f t="shared" si="9"/>
        <v>8</v>
      </c>
      <c r="AB12" s="89">
        <f t="shared" si="10"/>
        <v>34.016887816646566</v>
      </c>
      <c r="AC12" s="90">
        <f t="shared" si="11"/>
        <v>28.537735849056606</v>
      </c>
      <c r="AD12" s="91">
        <f t="shared" si="12"/>
        <v>31.246273106738222</v>
      </c>
    </row>
    <row r="13" spans="1:30" s="86" customFormat="1" ht="12" customHeight="1" x14ac:dyDescent="0.15">
      <c r="A13" s="37" t="s">
        <v>34</v>
      </c>
      <c r="B13" s="170">
        <v>1362</v>
      </c>
      <c r="C13" s="171">
        <v>1408</v>
      </c>
      <c r="D13" s="38">
        <f t="shared" si="0"/>
        <v>2770</v>
      </c>
      <c r="E13" s="170">
        <v>121</v>
      </c>
      <c r="F13" s="171">
        <v>143</v>
      </c>
      <c r="G13" s="38">
        <f t="shared" si="1"/>
        <v>264</v>
      </c>
      <c r="H13" s="170">
        <v>105</v>
      </c>
      <c r="I13" s="171">
        <v>148</v>
      </c>
      <c r="J13" s="38">
        <f t="shared" si="2"/>
        <v>253</v>
      </c>
      <c r="K13" s="170">
        <v>1</v>
      </c>
      <c r="L13" s="171">
        <v>2</v>
      </c>
      <c r="M13" s="38">
        <f t="shared" si="3"/>
        <v>3</v>
      </c>
      <c r="N13" s="170">
        <v>463</v>
      </c>
      <c r="O13" s="171">
        <v>446</v>
      </c>
      <c r="P13" s="38">
        <f t="shared" si="4"/>
        <v>909</v>
      </c>
      <c r="Q13" s="93">
        <f t="shared" si="6"/>
        <v>690</v>
      </c>
      <c r="R13" s="94">
        <f t="shared" si="6"/>
        <v>739</v>
      </c>
      <c r="S13" s="39">
        <f t="shared" si="5"/>
        <v>1429</v>
      </c>
      <c r="T13" s="95">
        <f t="shared" si="7"/>
        <v>50.660792951541858</v>
      </c>
      <c r="U13" s="96">
        <f t="shared" si="7"/>
        <v>52.48579545454546</v>
      </c>
      <c r="V13" s="97">
        <f t="shared" si="7"/>
        <v>51.588447653429604</v>
      </c>
      <c r="W13" s="95">
        <f t="shared" si="8"/>
        <v>32.753623188405797</v>
      </c>
      <c r="X13" s="96">
        <f t="shared" si="8"/>
        <v>39.377537212449255</v>
      </c>
      <c r="Y13" s="98">
        <f t="shared" si="8"/>
        <v>36.179146256123161</v>
      </c>
      <c r="Z13" s="71" t="s">
        <v>4</v>
      </c>
      <c r="AA13" s="40">
        <f t="shared" si="9"/>
        <v>9</v>
      </c>
      <c r="AB13" s="95">
        <f t="shared" si="10"/>
        <v>33.994126284875179</v>
      </c>
      <c r="AC13" s="96">
        <f t="shared" si="11"/>
        <v>31.676136363636363</v>
      </c>
      <c r="AD13" s="97">
        <f t="shared" si="12"/>
        <v>32.815884476534293</v>
      </c>
    </row>
    <row r="14" spans="1:30" ht="12" customHeight="1" x14ac:dyDescent="0.15">
      <c r="A14" s="12" t="s">
        <v>35</v>
      </c>
      <c r="B14" s="172">
        <v>1962</v>
      </c>
      <c r="C14" s="173">
        <v>2005</v>
      </c>
      <c r="D14" s="3">
        <f t="shared" si="0"/>
        <v>3967</v>
      </c>
      <c r="E14" s="172">
        <v>190</v>
      </c>
      <c r="F14" s="173">
        <v>227</v>
      </c>
      <c r="G14" s="3">
        <f t="shared" si="1"/>
        <v>417</v>
      </c>
      <c r="H14" s="172">
        <v>161</v>
      </c>
      <c r="I14" s="173">
        <v>235</v>
      </c>
      <c r="J14" s="3">
        <f t="shared" si="2"/>
        <v>396</v>
      </c>
      <c r="K14" s="172">
        <v>5</v>
      </c>
      <c r="L14" s="173">
        <v>3</v>
      </c>
      <c r="M14" s="3">
        <f t="shared" si="3"/>
        <v>8</v>
      </c>
      <c r="N14" s="172">
        <v>602</v>
      </c>
      <c r="O14" s="173">
        <v>584</v>
      </c>
      <c r="P14" s="3">
        <f t="shared" si="4"/>
        <v>1186</v>
      </c>
      <c r="Q14" s="99">
        <f t="shared" si="6"/>
        <v>958</v>
      </c>
      <c r="R14" s="100">
        <f t="shared" si="6"/>
        <v>1049</v>
      </c>
      <c r="S14" s="4">
        <f t="shared" si="5"/>
        <v>2007</v>
      </c>
      <c r="T14" s="101">
        <f t="shared" si="7"/>
        <v>48.827726809378184</v>
      </c>
      <c r="U14" s="102">
        <f t="shared" si="7"/>
        <v>52.319201995012463</v>
      </c>
      <c r="V14" s="103">
        <f t="shared" si="7"/>
        <v>50.592387194353414</v>
      </c>
      <c r="W14" s="101">
        <f t="shared" si="8"/>
        <v>36.638830897703549</v>
      </c>
      <c r="X14" s="102">
        <f t="shared" si="8"/>
        <v>44.041944709246899</v>
      </c>
      <c r="Y14" s="104">
        <f t="shared" si="8"/>
        <v>40.508221225710017</v>
      </c>
      <c r="Z14" s="72" t="s">
        <v>4</v>
      </c>
      <c r="AA14" s="18">
        <f t="shared" si="9"/>
        <v>10</v>
      </c>
      <c r="AB14" s="101">
        <f t="shared" si="10"/>
        <v>30.682976554536189</v>
      </c>
      <c r="AC14" s="102">
        <f t="shared" si="11"/>
        <v>29.127182044887778</v>
      </c>
      <c r="AD14" s="103">
        <f t="shared" si="12"/>
        <v>29.896647340559618</v>
      </c>
    </row>
    <row r="15" spans="1:30" s="86" customFormat="1" ht="12" customHeight="1" x14ac:dyDescent="0.15">
      <c r="A15" s="41" t="s">
        <v>36</v>
      </c>
      <c r="B15" s="174">
        <v>562</v>
      </c>
      <c r="C15" s="175">
        <v>610</v>
      </c>
      <c r="D15" s="42">
        <f t="shared" si="0"/>
        <v>1172</v>
      </c>
      <c r="E15" s="174">
        <v>24</v>
      </c>
      <c r="F15" s="175">
        <v>29</v>
      </c>
      <c r="G15" s="42">
        <f t="shared" si="1"/>
        <v>53</v>
      </c>
      <c r="H15" s="174">
        <v>69</v>
      </c>
      <c r="I15" s="175">
        <v>99</v>
      </c>
      <c r="J15" s="42">
        <f t="shared" si="2"/>
        <v>168</v>
      </c>
      <c r="K15" s="174">
        <v>0</v>
      </c>
      <c r="L15" s="175">
        <v>3</v>
      </c>
      <c r="M15" s="42">
        <f t="shared" si="3"/>
        <v>3</v>
      </c>
      <c r="N15" s="174">
        <v>217</v>
      </c>
      <c r="O15" s="175">
        <v>207</v>
      </c>
      <c r="P15" s="42">
        <f t="shared" si="4"/>
        <v>424</v>
      </c>
      <c r="Q15" s="105">
        <f t="shared" si="6"/>
        <v>310</v>
      </c>
      <c r="R15" s="106">
        <f t="shared" si="6"/>
        <v>338</v>
      </c>
      <c r="S15" s="43">
        <f t="shared" si="5"/>
        <v>648</v>
      </c>
      <c r="T15" s="107">
        <f t="shared" si="7"/>
        <v>55.160142348754448</v>
      </c>
      <c r="U15" s="108">
        <f t="shared" si="7"/>
        <v>55.409836065573771</v>
      </c>
      <c r="V15" s="109">
        <f t="shared" si="7"/>
        <v>55.290102389078498</v>
      </c>
      <c r="W15" s="107">
        <f t="shared" si="8"/>
        <v>30</v>
      </c>
      <c r="X15" s="108">
        <f t="shared" si="8"/>
        <v>37.869822485207102</v>
      </c>
      <c r="Y15" s="110">
        <f t="shared" si="8"/>
        <v>34.104938271604937</v>
      </c>
      <c r="Z15" s="73" t="s">
        <v>11</v>
      </c>
      <c r="AA15" s="44">
        <v>1</v>
      </c>
      <c r="AB15" s="107">
        <f t="shared" si="10"/>
        <v>38.612099644128115</v>
      </c>
      <c r="AC15" s="108">
        <f t="shared" si="11"/>
        <v>33.934426229508198</v>
      </c>
      <c r="AD15" s="109">
        <f t="shared" si="12"/>
        <v>36.177474402730375</v>
      </c>
    </row>
    <row r="16" spans="1:30" ht="12" customHeight="1" x14ac:dyDescent="0.15">
      <c r="A16" s="11" t="s">
        <v>37</v>
      </c>
      <c r="B16" s="176">
        <v>496</v>
      </c>
      <c r="C16" s="177">
        <v>536</v>
      </c>
      <c r="D16" s="1">
        <f t="shared" si="0"/>
        <v>1032</v>
      </c>
      <c r="E16" s="176">
        <v>15</v>
      </c>
      <c r="F16" s="177">
        <v>18</v>
      </c>
      <c r="G16" s="1">
        <f t="shared" si="1"/>
        <v>33</v>
      </c>
      <c r="H16" s="176">
        <v>70</v>
      </c>
      <c r="I16" s="177">
        <v>85</v>
      </c>
      <c r="J16" s="1">
        <f t="shared" si="2"/>
        <v>155</v>
      </c>
      <c r="K16" s="176">
        <v>1</v>
      </c>
      <c r="L16" s="177">
        <v>0</v>
      </c>
      <c r="M16" s="1">
        <f t="shared" si="3"/>
        <v>1</v>
      </c>
      <c r="N16" s="176">
        <v>189</v>
      </c>
      <c r="O16" s="177">
        <v>168</v>
      </c>
      <c r="P16" s="1">
        <f t="shared" si="4"/>
        <v>357</v>
      </c>
      <c r="Q16" s="87">
        <f t="shared" si="6"/>
        <v>275</v>
      </c>
      <c r="R16" s="88">
        <f t="shared" si="6"/>
        <v>271</v>
      </c>
      <c r="S16" s="2">
        <f t="shared" si="5"/>
        <v>546</v>
      </c>
      <c r="T16" s="89">
        <f t="shared" si="7"/>
        <v>55.443548387096776</v>
      </c>
      <c r="U16" s="90">
        <f t="shared" si="7"/>
        <v>50.559701492537314</v>
      </c>
      <c r="V16" s="91">
        <f t="shared" si="7"/>
        <v>52.906976744186053</v>
      </c>
      <c r="W16" s="89">
        <f t="shared" si="8"/>
        <v>30.909090909090907</v>
      </c>
      <c r="X16" s="90">
        <f t="shared" si="8"/>
        <v>38.007380073800739</v>
      </c>
      <c r="Y16" s="92">
        <f t="shared" si="8"/>
        <v>34.432234432234431</v>
      </c>
      <c r="Z16" s="70" t="s">
        <v>11</v>
      </c>
      <c r="AA16" s="17">
        <f>AA15+1</f>
        <v>2</v>
      </c>
      <c r="AB16" s="89">
        <f t="shared" si="10"/>
        <v>38.104838709677416</v>
      </c>
      <c r="AC16" s="90">
        <f t="shared" si="11"/>
        <v>31.343283582089555</v>
      </c>
      <c r="AD16" s="91">
        <f t="shared" si="12"/>
        <v>34.593023255813954</v>
      </c>
    </row>
    <row r="17" spans="1:30" s="86" customFormat="1" ht="12" customHeight="1" x14ac:dyDescent="0.15">
      <c r="A17" s="37" t="s">
        <v>38</v>
      </c>
      <c r="B17" s="178">
        <v>1820</v>
      </c>
      <c r="C17" s="179">
        <v>1836</v>
      </c>
      <c r="D17" s="38">
        <f t="shared" si="0"/>
        <v>3656</v>
      </c>
      <c r="E17" s="178">
        <v>117</v>
      </c>
      <c r="F17" s="179">
        <v>143</v>
      </c>
      <c r="G17" s="38">
        <f t="shared" si="1"/>
        <v>260</v>
      </c>
      <c r="H17" s="178">
        <v>213</v>
      </c>
      <c r="I17" s="179">
        <v>301</v>
      </c>
      <c r="J17" s="38">
        <f t="shared" si="2"/>
        <v>514</v>
      </c>
      <c r="K17" s="178">
        <v>4</v>
      </c>
      <c r="L17" s="179">
        <v>3</v>
      </c>
      <c r="M17" s="38">
        <f t="shared" si="3"/>
        <v>7</v>
      </c>
      <c r="N17" s="178">
        <v>503</v>
      </c>
      <c r="O17" s="179">
        <v>459</v>
      </c>
      <c r="P17" s="38">
        <f t="shared" si="4"/>
        <v>962</v>
      </c>
      <c r="Q17" s="93">
        <f t="shared" si="6"/>
        <v>837</v>
      </c>
      <c r="R17" s="94">
        <f t="shared" si="6"/>
        <v>906</v>
      </c>
      <c r="S17" s="39">
        <f t="shared" si="5"/>
        <v>1743</v>
      </c>
      <c r="T17" s="95">
        <f t="shared" si="7"/>
        <v>45.989010989010985</v>
      </c>
      <c r="U17" s="96">
        <f t="shared" si="7"/>
        <v>49.346405228758172</v>
      </c>
      <c r="V17" s="97">
        <f t="shared" si="7"/>
        <v>47.67505470459519</v>
      </c>
      <c r="W17" s="95">
        <f t="shared" si="8"/>
        <v>39.426523297491038</v>
      </c>
      <c r="X17" s="96">
        <f t="shared" si="8"/>
        <v>49.006622516556291</v>
      </c>
      <c r="Y17" s="98">
        <f t="shared" si="8"/>
        <v>44.406196213425133</v>
      </c>
      <c r="Z17" s="71" t="s">
        <v>11</v>
      </c>
      <c r="AA17" s="40">
        <f>AA16+1</f>
        <v>3</v>
      </c>
      <c r="AB17" s="95">
        <f t="shared" si="10"/>
        <v>27.637362637362639</v>
      </c>
      <c r="AC17" s="96">
        <f t="shared" si="11"/>
        <v>25</v>
      </c>
      <c r="AD17" s="97">
        <f t="shared" si="12"/>
        <v>26.312910284463896</v>
      </c>
    </row>
    <row r="18" spans="1:30" ht="12" customHeight="1" x14ac:dyDescent="0.15">
      <c r="A18" s="11" t="s">
        <v>39</v>
      </c>
      <c r="B18" s="176">
        <v>150</v>
      </c>
      <c r="C18" s="177">
        <v>151</v>
      </c>
      <c r="D18" s="1">
        <f t="shared" si="0"/>
        <v>301</v>
      </c>
      <c r="E18" s="176">
        <v>22</v>
      </c>
      <c r="F18" s="177">
        <v>20</v>
      </c>
      <c r="G18" s="1">
        <f t="shared" si="1"/>
        <v>42</v>
      </c>
      <c r="H18" s="176">
        <v>16</v>
      </c>
      <c r="I18" s="177">
        <v>28</v>
      </c>
      <c r="J18" s="1">
        <f t="shared" si="2"/>
        <v>44</v>
      </c>
      <c r="K18" s="176">
        <v>2</v>
      </c>
      <c r="L18" s="177">
        <v>0</v>
      </c>
      <c r="M18" s="1">
        <f t="shared" si="3"/>
        <v>2</v>
      </c>
      <c r="N18" s="176">
        <v>57</v>
      </c>
      <c r="O18" s="177">
        <v>52</v>
      </c>
      <c r="P18" s="1">
        <f t="shared" si="4"/>
        <v>109</v>
      </c>
      <c r="Q18" s="87">
        <f t="shared" si="6"/>
        <v>97</v>
      </c>
      <c r="R18" s="88">
        <f t="shared" si="6"/>
        <v>100</v>
      </c>
      <c r="S18" s="2">
        <f t="shared" si="5"/>
        <v>197</v>
      </c>
      <c r="T18" s="89">
        <f t="shared" si="7"/>
        <v>64.666666666666657</v>
      </c>
      <c r="U18" s="90">
        <f t="shared" si="7"/>
        <v>66.225165562913915</v>
      </c>
      <c r="V18" s="91">
        <f t="shared" si="7"/>
        <v>65.448504983388702</v>
      </c>
      <c r="W18" s="89">
        <f t="shared" si="8"/>
        <v>39.175257731958766</v>
      </c>
      <c r="X18" s="90">
        <f t="shared" si="8"/>
        <v>48</v>
      </c>
      <c r="Y18" s="92">
        <f t="shared" si="8"/>
        <v>43.654822335025379</v>
      </c>
      <c r="Z18" s="70" t="s">
        <v>11</v>
      </c>
      <c r="AA18" s="17">
        <f>AA17+1</f>
        <v>4</v>
      </c>
      <c r="AB18" s="89">
        <f t="shared" si="10"/>
        <v>38</v>
      </c>
      <c r="AC18" s="90">
        <f t="shared" si="11"/>
        <v>34.437086092715234</v>
      </c>
      <c r="AD18" s="91">
        <f t="shared" si="12"/>
        <v>36.212624584717609</v>
      </c>
    </row>
    <row r="19" spans="1:30" s="86" customFormat="1" ht="12" customHeight="1" x14ac:dyDescent="0.15">
      <c r="A19" s="45" t="s">
        <v>40</v>
      </c>
      <c r="B19" s="180">
        <v>1653</v>
      </c>
      <c r="C19" s="181">
        <v>1557</v>
      </c>
      <c r="D19" s="46">
        <f t="shared" si="0"/>
        <v>3210</v>
      </c>
      <c r="E19" s="180">
        <v>76</v>
      </c>
      <c r="F19" s="181">
        <v>89</v>
      </c>
      <c r="G19" s="46">
        <f t="shared" si="1"/>
        <v>165</v>
      </c>
      <c r="H19" s="180">
        <v>190</v>
      </c>
      <c r="I19" s="181">
        <v>236</v>
      </c>
      <c r="J19" s="46">
        <f t="shared" si="2"/>
        <v>426</v>
      </c>
      <c r="K19" s="180">
        <v>3</v>
      </c>
      <c r="L19" s="181">
        <v>1</v>
      </c>
      <c r="M19" s="46">
        <f t="shared" si="3"/>
        <v>4</v>
      </c>
      <c r="N19" s="180">
        <v>487</v>
      </c>
      <c r="O19" s="181">
        <v>426</v>
      </c>
      <c r="P19" s="46">
        <f t="shared" si="4"/>
        <v>913</v>
      </c>
      <c r="Q19" s="111">
        <f t="shared" si="6"/>
        <v>756</v>
      </c>
      <c r="R19" s="112">
        <f t="shared" si="6"/>
        <v>752</v>
      </c>
      <c r="S19" s="47">
        <f t="shared" si="5"/>
        <v>1508</v>
      </c>
      <c r="T19" s="113">
        <f t="shared" si="7"/>
        <v>45.735027223230489</v>
      </c>
      <c r="U19" s="114">
        <f t="shared" si="7"/>
        <v>48.298008991650612</v>
      </c>
      <c r="V19" s="115">
        <f t="shared" si="7"/>
        <v>46.978193146417446</v>
      </c>
      <c r="W19" s="113">
        <f t="shared" si="8"/>
        <v>35.185185185185183</v>
      </c>
      <c r="X19" s="114">
        <f t="shared" si="8"/>
        <v>43.218085106382979</v>
      </c>
      <c r="Y19" s="116">
        <f t="shared" si="8"/>
        <v>39.190981432360743</v>
      </c>
      <c r="Z19" s="74" t="s">
        <v>11</v>
      </c>
      <c r="AA19" s="48">
        <f>AA18+1</f>
        <v>5</v>
      </c>
      <c r="AB19" s="113">
        <f t="shared" si="10"/>
        <v>29.461584996975198</v>
      </c>
      <c r="AC19" s="114">
        <f t="shared" si="11"/>
        <v>27.360308285163775</v>
      </c>
      <c r="AD19" s="115">
        <f t="shared" si="12"/>
        <v>28.442367601246104</v>
      </c>
    </row>
    <row r="20" spans="1:30" ht="12" customHeight="1" x14ac:dyDescent="0.15">
      <c r="A20" s="13" t="s">
        <v>41</v>
      </c>
      <c r="B20" s="182">
        <v>634</v>
      </c>
      <c r="C20" s="183">
        <v>661</v>
      </c>
      <c r="D20" s="28">
        <f t="shared" si="0"/>
        <v>1295</v>
      </c>
      <c r="E20" s="182">
        <v>51</v>
      </c>
      <c r="F20" s="183">
        <v>71</v>
      </c>
      <c r="G20" s="28">
        <f t="shared" si="1"/>
        <v>122</v>
      </c>
      <c r="H20" s="182">
        <v>54</v>
      </c>
      <c r="I20" s="183">
        <v>77</v>
      </c>
      <c r="J20" s="28">
        <f t="shared" si="2"/>
        <v>131</v>
      </c>
      <c r="K20" s="182">
        <v>2</v>
      </c>
      <c r="L20" s="183">
        <v>4</v>
      </c>
      <c r="M20" s="28">
        <f t="shared" si="3"/>
        <v>6</v>
      </c>
      <c r="N20" s="182">
        <v>235</v>
      </c>
      <c r="O20" s="183">
        <v>234</v>
      </c>
      <c r="P20" s="28">
        <f t="shared" si="4"/>
        <v>469</v>
      </c>
      <c r="Q20" s="117">
        <f t="shared" si="6"/>
        <v>342</v>
      </c>
      <c r="R20" s="118">
        <f t="shared" si="6"/>
        <v>386</v>
      </c>
      <c r="S20" s="29">
        <f t="shared" si="5"/>
        <v>728</v>
      </c>
      <c r="T20" s="119">
        <f t="shared" si="7"/>
        <v>53.943217665615137</v>
      </c>
      <c r="U20" s="120">
        <f t="shared" si="7"/>
        <v>58.396369137670199</v>
      </c>
      <c r="V20" s="121">
        <f t="shared" si="7"/>
        <v>56.216216216216218</v>
      </c>
      <c r="W20" s="119">
        <f t="shared" si="8"/>
        <v>30.701754385964914</v>
      </c>
      <c r="X20" s="120">
        <f t="shared" si="8"/>
        <v>38.341968911917093</v>
      </c>
      <c r="Y20" s="122">
        <f t="shared" si="8"/>
        <v>34.752747252747248</v>
      </c>
      <c r="Z20" s="75" t="s">
        <v>12</v>
      </c>
      <c r="AA20" s="19">
        <v>1</v>
      </c>
      <c r="AB20" s="119">
        <f t="shared" si="10"/>
        <v>37.06624605678234</v>
      </c>
      <c r="AC20" s="120">
        <f t="shared" si="11"/>
        <v>35.400907715582456</v>
      </c>
      <c r="AD20" s="121">
        <f t="shared" si="12"/>
        <v>36.216216216216218</v>
      </c>
    </row>
    <row r="21" spans="1:30" s="86" customFormat="1" ht="12" customHeight="1" x14ac:dyDescent="0.15">
      <c r="A21" s="37" t="s">
        <v>42</v>
      </c>
      <c r="B21" s="178">
        <v>450</v>
      </c>
      <c r="C21" s="179">
        <v>440</v>
      </c>
      <c r="D21" s="38">
        <f t="shared" si="0"/>
        <v>890</v>
      </c>
      <c r="E21" s="178">
        <v>45</v>
      </c>
      <c r="F21" s="179">
        <v>58</v>
      </c>
      <c r="G21" s="38">
        <f t="shared" si="1"/>
        <v>103</v>
      </c>
      <c r="H21" s="178">
        <v>38</v>
      </c>
      <c r="I21" s="179">
        <v>63</v>
      </c>
      <c r="J21" s="38">
        <f t="shared" si="2"/>
        <v>101</v>
      </c>
      <c r="K21" s="178">
        <v>2</v>
      </c>
      <c r="L21" s="179">
        <v>1</v>
      </c>
      <c r="M21" s="38">
        <f t="shared" si="3"/>
        <v>3</v>
      </c>
      <c r="N21" s="178">
        <v>159</v>
      </c>
      <c r="O21" s="179">
        <v>142</v>
      </c>
      <c r="P21" s="38">
        <f t="shared" si="4"/>
        <v>301</v>
      </c>
      <c r="Q21" s="93">
        <f t="shared" si="6"/>
        <v>244</v>
      </c>
      <c r="R21" s="94">
        <f t="shared" si="6"/>
        <v>264</v>
      </c>
      <c r="S21" s="39">
        <f t="shared" si="5"/>
        <v>508</v>
      </c>
      <c r="T21" s="95">
        <f t="shared" si="7"/>
        <v>54.222222222222229</v>
      </c>
      <c r="U21" s="96">
        <f t="shared" si="7"/>
        <v>60</v>
      </c>
      <c r="V21" s="97">
        <f t="shared" si="7"/>
        <v>57.078651685393254</v>
      </c>
      <c r="W21" s="95">
        <f t="shared" si="8"/>
        <v>34.016393442622949</v>
      </c>
      <c r="X21" s="96">
        <f t="shared" si="8"/>
        <v>45.833333333333329</v>
      </c>
      <c r="Y21" s="98">
        <f t="shared" si="8"/>
        <v>40.15748031496063</v>
      </c>
      <c r="Z21" s="71" t="s">
        <v>12</v>
      </c>
      <c r="AA21" s="40">
        <f>AA20+1</f>
        <v>2</v>
      </c>
      <c r="AB21" s="95">
        <f t="shared" si="10"/>
        <v>35.333333333333336</v>
      </c>
      <c r="AC21" s="96">
        <f t="shared" si="11"/>
        <v>32.272727272727273</v>
      </c>
      <c r="AD21" s="97">
        <f t="shared" si="12"/>
        <v>33.82022471910112</v>
      </c>
    </row>
    <row r="22" spans="1:30" ht="12" customHeight="1" x14ac:dyDescent="0.15">
      <c r="A22" s="12" t="s">
        <v>43</v>
      </c>
      <c r="B22" s="184">
        <v>371</v>
      </c>
      <c r="C22" s="185">
        <v>349</v>
      </c>
      <c r="D22" s="3">
        <f t="shared" si="0"/>
        <v>720</v>
      </c>
      <c r="E22" s="184">
        <v>27</v>
      </c>
      <c r="F22" s="185">
        <v>29</v>
      </c>
      <c r="G22" s="3">
        <f t="shared" si="1"/>
        <v>56</v>
      </c>
      <c r="H22" s="184">
        <v>27</v>
      </c>
      <c r="I22" s="185">
        <v>47</v>
      </c>
      <c r="J22" s="3">
        <f t="shared" si="2"/>
        <v>74</v>
      </c>
      <c r="K22" s="184">
        <v>1</v>
      </c>
      <c r="L22" s="185">
        <v>0</v>
      </c>
      <c r="M22" s="3">
        <f t="shared" si="3"/>
        <v>1</v>
      </c>
      <c r="N22" s="184">
        <v>157</v>
      </c>
      <c r="O22" s="185">
        <v>124</v>
      </c>
      <c r="P22" s="3">
        <f t="shared" si="4"/>
        <v>281</v>
      </c>
      <c r="Q22" s="99">
        <f t="shared" si="6"/>
        <v>212</v>
      </c>
      <c r="R22" s="100">
        <f t="shared" si="6"/>
        <v>200</v>
      </c>
      <c r="S22" s="4">
        <f t="shared" si="5"/>
        <v>412</v>
      </c>
      <c r="T22" s="101">
        <f t="shared" si="7"/>
        <v>57.142857142857139</v>
      </c>
      <c r="U22" s="102">
        <f t="shared" si="7"/>
        <v>57.306590257879655</v>
      </c>
      <c r="V22" s="103">
        <f t="shared" si="7"/>
        <v>57.222222222222221</v>
      </c>
      <c r="W22" s="101">
        <f t="shared" si="8"/>
        <v>25.471698113207548</v>
      </c>
      <c r="X22" s="102">
        <f t="shared" si="8"/>
        <v>38</v>
      </c>
      <c r="Y22" s="104">
        <f t="shared" si="8"/>
        <v>31.55339805825243</v>
      </c>
      <c r="Z22" s="72" t="s">
        <v>12</v>
      </c>
      <c r="AA22" s="18">
        <f>AA21+1</f>
        <v>3</v>
      </c>
      <c r="AB22" s="101">
        <f t="shared" si="10"/>
        <v>42.318059299191376</v>
      </c>
      <c r="AC22" s="102">
        <f t="shared" si="11"/>
        <v>35.53008595988539</v>
      </c>
      <c r="AD22" s="103">
        <f t="shared" si="12"/>
        <v>39.027777777777779</v>
      </c>
    </row>
    <row r="23" spans="1:30" s="86" customFormat="1" ht="12" customHeight="1" x14ac:dyDescent="0.15">
      <c r="A23" s="41" t="s">
        <v>44</v>
      </c>
      <c r="B23" s="174">
        <v>354</v>
      </c>
      <c r="C23" s="175">
        <v>422</v>
      </c>
      <c r="D23" s="42">
        <f t="shared" si="0"/>
        <v>776</v>
      </c>
      <c r="E23" s="174">
        <v>26</v>
      </c>
      <c r="F23" s="175">
        <v>22</v>
      </c>
      <c r="G23" s="42">
        <f t="shared" si="1"/>
        <v>48</v>
      </c>
      <c r="H23" s="174">
        <v>28</v>
      </c>
      <c r="I23" s="175">
        <v>42</v>
      </c>
      <c r="J23" s="42">
        <f t="shared" si="2"/>
        <v>70</v>
      </c>
      <c r="K23" s="174">
        <v>3</v>
      </c>
      <c r="L23" s="175">
        <v>7</v>
      </c>
      <c r="M23" s="42">
        <f t="shared" si="3"/>
        <v>10</v>
      </c>
      <c r="N23" s="174">
        <v>172</v>
      </c>
      <c r="O23" s="175">
        <v>174</v>
      </c>
      <c r="P23" s="42">
        <f t="shared" si="4"/>
        <v>346</v>
      </c>
      <c r="Q23" s="105">
        <f t="shared" si="6"/>
        <v>229</v>
      </c>
      <c r="R23" s="106">
        <f t="shared" si="6"/>
        <v>245</v>
      </c>
      <c r="S23" s="43">
        <f t="shared" si="5"/>
        <v>474</v>
      </c>
      <c r="T23" s="107">
        <f t="shared" si="7"/>
        <v>64.689265536723155</v>
      </c>
      <c r="U23" s="108">
        <f t="shared" si="7"/>
        <v>58.056872037914701</v>
      </c>
      <c r="V23" s="109">
        <f t="shared" si="7"/>
        <v>61.082474226804131</v>
      </c>
      <c r="W23" s="107">
        <f t="shared" si="8"/>
        <v>23.580786026200872</v>
      </c>
      <c r="X23" s="108">
        <f t="shared" si="8"/>
        <v>26.122448979591837</v>
      </c>
      <c r="Y23" s="110">
        <f t="shared" si="8"/>
        <v>24.894514767932492</v>
      </c>
      <c r="Z23" s="73" t="s">
        <v>13</v>
      </c>
      <c r="AA23" s="44">
        <v>1</v>
      </c>
      <c r="AB23" s="107">
        <f t="shared" si="10"/>
        <v>48.587570621468927</v>
      </c>
      <c r="AC23" s="108">
        <f t="shared" si="11"/>
        <v>41.232227488151658</v>
      </c>
      <c r="AD23" s="109">
        <f t="shared" si="12"/>
        <v>44.587628865979383</v>
      </c>
    </row>
    <row r="24" spans="1:30" ht="12" customHeight="1" x14ac:dyDescent="0.15">
      <c r="A24" s="12" t="s">
        <v>45</v>
      </c>
      <c r="B24" s="184">
        <v>54</v>
      </c>
      <c r="C24" s="185">
        <v>49</v>
      </c>
      <c r="D24" s="3">
        <f t="shared" si="0"/>
        <v>103</v>
      </c>
      <c r="E24" s="184">
        <v>7</v>
      </c>
      <c r="F24" s="185">
        <v>8</v>
      </c>
      <c r="G24" s="3">
        <f t="shared" si="1"/>
        <v>15</v>
      </c>
      <c r="H24" s="184">
        <v>4</v>
      </c>
      <c r="I24" s="185">
        <v>3</v>
      </c>
      <c r="J24" s="3">
        <f t="shared" si="2"/>
        <v>7</v>
      </c>
      <c r="K24" s="184">
        <v>0</v>
      </c>
      <c r="L24" s="185">
        <v>0</v>
      </c>
      <c r="M24" s="3">
        <f t="shared" si="3"/>
        <v>0</v>
      </c>
      <c r="N24" s="184">
        <v>31</v>
      </c>
      <c r="O24" s="185">
        <v>27</v>
      </c>
      <c r="P24" s="3">
        <f t="shared" si="4"/>
        <v>58</v>
      </c>
      <c r="Q24" s="99">
        <f t="shared" si="6"/>
        <v>42</v>
      </c>
      <c r="R24" s="100">
        <f t="shared" si="6"/>
        <v>38</v>
      </c>
      <c r="S24" s="4">
        <f t="shared" si="5"/>
        <v>80</v>
      </c>
      <c r="T24" s="101">
        <f t="shared" si="7"/>
        <v>77.777777777777786</v>
      </c>
      <c r="U24" s="102">
        <f t="shared" si="7"/>
        <v>77.551020408163268</v>
      </c>
      <c r="V24" s="103">
        <f t="shared" si="7"/>
        <v>77.669902912621353</v>
      </c>
      <c r="W24" s="101">
        <f t="shared" si="8"/>
        <v>26.190476190476193</v>
      </c>
      <c r="X24" s="102">
        <f t="shared" si="8"/>
        <v>28.947368421052634</v>
      </c>
      <c r="Y24" s="104">
        <f t="shared" si="8"/>
        <v>27.500000000000004</v>
      </c>
      <c r="Z24" s="72" t="s">
        <v>13</v>
      </c>
      <c r="AA24" s="18">
        <f>AA23+1</f>
        <v>2</v>
      </c>
      <c r="AB24" s="101">
        <f t="shared" si="10"/>
        <v>57.407407407407405</v>
      </c>
      <c r="AC24" s="102">
        <f t="shared" si="11"/>
        <v>55.102040816326522</v>
      </c>
      <c r="AD24" s="103">
        <f t="shared" si="12"/>
        <v>56.310679611650485</v>
      </c>
    </row>
    <row r="25" spans="1:30" s="86" customFormat="1" ht="12" customHeight="1" x14ac:dyDescent="0.15">
      <c r="A25" s="41" t="s">
        <v>46</v>
      </c>
      <c r="B25" s="174">
        <v>263</v>
      </c>
      <c r="C25" s="175">
        <v>275</v>
      </c>
      <c r="D25" s="42">
        <f t="shared" si="0"/>
        <v>538</v>
      </c>
      <c r="E25" s="174">
        <v>33</v>
      </c>
      <c r="F25" s="175">
        <v>38</v>
      </c>
      <c r="G25" s="42">
        <f t="shared" si="1"/>
        <v>71</v>
      </c>
      <c r="H25" s="174">
        <v>28</v>
      </c>
      <c r="I25" s="175">
        <v>29</v>
      </c>
      <c r="J25" s="42">
        <f t="shared" si="2"/>
        <v>57</v>
      </c>
      <c r="K25" s="174">
        <v>1</v>
      </c>
      <c r="L25" s="175">
        <v>0</v>
      </c>
      <c r="M25" s="42">
        <f t="shared" si="3"/>
        <v>1</v>
      </c>
      <c r="N25" s="174">
        <v>91</v>
      </c>
      <c r="O25" s="175">
        <v>82</v>
      </c>
      <c r="P25" s="42">
        <f t="shared" si="4"/>
        <v>173</v>
      </c>
      <c r="Q25" s="105">
        <f t="shared" si="6"/>
        <v>153</v>
      </c>
      <c r="R25" s="106">
        <f t="shared" si="6"/>
        <v>149</v>
      </c>
      <c r="S25" s="43">
        <f t="shared" si="5"/>
        <v>302</v>
      </c>
      <c r="T25" s="107">
        <f t="shared" si="7"/>
        <v>58.174904942965775</v>
      </c>
      <c r="U25" s="108">
        <f t="shared" si="7"/>
        <v>54.181818181818187</v>
      </c>
      <c r="V25" s="109">
        <f t="shared" si="7"/>
        <v>56.133828996282531</v>
      </c>
      <c r="W25" s="107">
        <f t="shared" si="8"/>
        <v>39.869281045751634</v>
      </c>
      <c r="X25" s="108">
        <f t="shared" si="8"/>
        <v>44.966442953020135</v>
      </c>
      <c r="Y25" s="110">
        <f t="shared" si="8"/>
        <v>42.384105960264904</v>
      </c>
      <c r="Z25" s="73" t="s">
        <v>14</v>
      </c>
      <c r="AA25" s="44">
        <v>1</v>
      </c>
      <c r="AB25" s="107">
        <f t="shared" si="10"/>
        <v>34.600760456273768</v>
      </c>
      <c r="AC25" s="108">
        <f t="shared" si="11"/>
        <v>29.818181818181817</v>
      </c>
      <c r="AD25" s="109">
        <f t="shared" si="12"/>
        <v>32.156133828996282</v>
      </c>
    </row>
    <row r="26" spans="1:30" ht="12" customHeight="1" x14ac:dyDescent="0.15">
      <c r="A26" s="12" t="s">
        <v>47</v>
      </c>
      <c r="B26" s="184">
        <v>122</v>
      </c>
      <c r="C26" s="185">
        <v>124</v>
      </c>
      <c r="D26" s="3">
        <f t="shared" si="0"/>
        <v>246</v>
      </c>
      <c r="E26" s="184">
        <v>15</v>
      </c>
      <c r="F26" s="185">
        <v>19</v>
      </c>
      <c r="G26" s="3">
        <f t="shared" si="1"/>
        <v>34</v>
      </c>
      <c r="H26" s="184">
        <v>17</v>
      </c>
      <c r="I26" s="185">
        <v>23</v>
      </c>
      <c r="J26" s="3">
        <f t="shared" si="2"/>
        <v>40</v>
      </c>
      <c r="K26" s="184">
        <v>2</v>
      </c>
      <c r="L26" s="185">
        <v>0</v>
      </c>
      <c r="M26" s="3">
        <f t="shared" si="3"/>
        <v>2</v>
      </c>
      <c r="N26" s="184">
        <v>45</v>
      </c>
      <c r="O26" s="185">
        <v>30</v>
      </c>
      <c r="P26" s="3">
        <f t="shared" si="4"/>
        <v>75</v>
      </c>
      <c r="Q26" s="99">
        <f t="shared" si="6"/>
        <v>79</v>
      </c>
      <c r="R26" s="100">
        <f t="shared" si="6"/>
        <v>72</v>
      </c>
      <c r="S26" s="4">
        <f t="shared" si="5"/>
        <v>151</v>
      </c>
      <c r="T26" s="101">
        <f t="shared" si="7"/>
        <v>64.754098360655746</v>
      </c>
      <c r="U26" s="102">
        <f t="shared" si="7"/>
        <v>58.064516129032263</v>
      </c>
      <c r="V26" s="103">
        <f t="shared" si="7"/>
        <v>61.382113821138205</v>
      </c>
      <c r="W26" s="101">
        <f t="shared" si="8"/>
        <v>40.506329113924053</v>
      </c>
      <c r="X26" s="102">
        <f t="shared" si="8"/>
        <v>58.333333333333336</v>
      </c>
      <c r="Y26" s="104">
        <f t="shared" si="8"/>
        <v>49.006622516556291</v>
      </c>
      <c r="Z26" s="72" t="s">
        <v>14</v>
      </c>
      <c r="AA26" s="18">
        <f>AA25+1</f>
        <v>2</v>
      </c>
      <c r="AB26" s="101">
        <f t="shared" si="10"/>
        <v>36.885245901639344</v>
      </c>
      <c r="AC26" s="102">
        <f t="shared" si="11"/>
        <v>24.193548387096776</v>
      </c>
      <c r="AD26" s="103">
        <f t="shared" si="12"/>
        <v>30.487804878048781</v>
      </c>
    </row>
    <row r="27" spans="1:30" s="86" customFormat="1" ht="12" customHeight="1" x14ac:dyDescent="0.15">
      <c r="A27" s="41" t="s">
        <v>48</v>
      </c>
      <c r="B27" s="174">
        <v>229</v>
      </c>
      <c r="C27" s="175">
        <v>247</v>
      </c>
      <c r="D27" s="42">
        <f t="shared" si="0"/>
        <v>476</v>
      </c>
      <c r="E27" s="174">
        <v>34</v>
      </c>
      <c r="F27" s="175">
        <v>35</v>
      </c>
      <c r="G27" s="42">
        <f t="shared" si="1"/>
        <v>69</v>
      </c>
      <c r="H27" s="174">
        <v>18</v>
      </c>
      <c r="I27" s="175">
        <v>24</v>
      </c>
      <c r="J27" s="42">
        <f t="shared" si="2"/>
        <v>42</v>
      </c>
      <c r="K27" s="174">
        <v>0</v>
      </c>
      <c r="L27" s="175">
        <v>1</v>
      </c>
      <c r="M27" s="42">
        <f t="shared" si="3"/>
        <v>1</v>
      </c>
      <c r="N27" s="174">
        <v>100</v>
      </c>
      <c r="O27" s="175">
        <v>98</v>
      </c>
      <c r="P27" s="42">
        <f t="shared" si="4"/>
        <v>198</v>
      </c>
      <c r="Q27" s="105">
        <f t="shared" si="6"/>
        <v>152</v>
      </c>
      <c r="R27" s="106">
        <f t="shared" si="6"/>
        <v>158</v>
      </c>
      <c r="S27" s="43">
        <f t="shared" si="5"/>
        <v>310</v>
      </c>
      <c r="T27" s="107">
        <f t="shared" si="7"/>
        <v>66.375545851528386</v>
      </c>
      <c r="U27" s="108">
        <f t="shared" si="7"/>
        <v>63.967611336032391</v>
      </c>
      <c r="V27" s="109">
        <f t="shared" si="7"/>
        <v>65.12605042016807</v>
      </c>
      <c r="W27" s="107">
        <f t="shared" si="8"/>
        <v>34.210526315789473</v>
      </c>
      <c r="X27" s="108">
        <f t="shared" si="8"/>
        <v>37.341772151898731</v>
      </c>
      <c r="Y27" s="110">
        <f t="shared" si="8"/>
        <v>35.806451612903231</v>
      </c>
      <c r="Z27" s="73" t="s">
        <v>15</v>
      </c>
      <c r="AA27" s="44">
        <v>1</v>
      </c>
      <c r="AB27" s="107">
        <f t="shared" si="10"/>
        <v>43.668122270742359</v>
      </c>
      <c r="AC27" s="108">
        <f t="shared" si="11"/>
        <v>39.676113360323889</v>
      </c>
      <c r="AD27" s="109">
        <f t="shared" si="12"/>
        <v>41.596638655462186</v>
      </c>
    </row>
    <row r="28" spans="1:30" ht="12" customHeight="1" x14ac:dyDescent="0.15">
      <c r="A28" s="11" t="s">
        <v>49</v>
      </c>
      <c r="B28" s="176">
        <v>145</v>
      </c>
      <c r="C28" s="177">
        <v>122</v>
      </c>
      <c r="D28" s="1">
        <f t="shared" si="0"/>
        <v>267</v>
      </c>
      <c r="E28" s="176">
        <v>11</v>
      </c>
      <c r="F28" s="177">
        <v>8</v>
      </c>
      <c r="G28" s="1">
        <f t="shared" si="1"/>
        <v>19</v>
      </c>
      <c r="H28" s="176">
        <v>15</v>
      </c>
      <c r="I28" s="177">
        <v>20</v>
      </c>
      <c r="J28" s="1">
        <f t="shared" si="2"/>
        <v>35</v>
      </c>
      <c r="K28" s="176">
        <v>0</v>
      </c>
      <c r="L28" s="177">
        <v>0</v>
      </c>
      <c r="M28" s="1">
        <f t="shared" si="3"/>
        <v>0</v>
      </c>
      <c r="N28" s="176">
        <v>69</v>
      </c>
      <c r="O28" s="177">
        <v>40</v>
      </c>
      <c r="P28" s="1">
        <f t="shared" si="4"/>
        <v>109</v>
      </c>
      <c r="Q28" s="87">
        <f t="shared" si="6"/>
        <v>95</v>
      </c>
      <c r="R28" s="88">
        <f t="shared" si="6"/>
        <v>68</v>
      </c>
      <c r="S28" s="2">
        <f t="shared" si="5"/>
        <v>163</v>
      </c>
      <c r="T28" s="89">
        <f t="shared" si="7"/>
        <v>65.517241379310349</v>
      </c>
      <c r="U28" s="90">
        <f t="shared" si="7"/>
        <v>55.737704918032783</v>
      </c>
      <c r="V28" s="91">
        <f t="shared" si="7"/>
        <v>61.048689138576783</v>
      </c>
      <c r="W28" s="89">
        <f t="shared" si="8"/>
        <v>27.368421052631582</v>
      </c>
      <c r="X28" s="90">
        <f t="shared" si="8"/>
        <v>41.17647058823529</v>
      </c>
      <c r="Y28" s="92">
        <f t="shared" si="8"/>
        <v>33.128834355828218</v>
      </c>
      <c r="Z28" s="70" t="s">
        <v>15</v>
      </c>
      <c r="AA28" s="17">
        <f>AA27+1</f>
        <v>2</v>
      </c>
      <c r="AB28" s="89">
        <f t="shared" si="10"/>
        <v>47.586206896551722</v>
      </c>
      <c r="AC28" s="90">
        <f t="shared" si="11"/>
        <v>32.786885245901637</v>
      </c>
      <c r="AD28" s="91">
        <f t="shared" si="12"/>
        <v>40.823970037453186</v>
      </c>
    </row>
    <row r="29" spans="1:30" s="86" customFormat="1" ht="12" customHeight="1" x14ac:dyDescent="0.15">
      <c r="A29" s="37" t="s">
        <v>50</v>
      </c>
      <c r="B29" s="178">
        <v>131</v>
      </c>
      <c r="C29" s="179">
        <v>124</v>
      </c>
      <c r="D29" s="38">
        <f t="shared" si="0"/>
        <v>255</v>
      </c>
      <c r="E29" s="178">
        <v>8</v>
      </c>
      <c r="F29" s="179">
        <v>9</v>
      </c>
      <c r="G29" s="38">
        <f t="shared" si="1"/>
        <v>17</v>
      </c>
      <c r="H29" s="178">
        <v>12</v>
      </c>
      <c r="I29" s="179">
        <v>18</v>
      </c>
      <c r="J29" s="38">
        <f t="shared" si="2"/>
        <v>30</v>
      </c>
      <c r="K29" s="178">
        <v>1</v>
      </c>
      <c r="L29" s="179">
        <v>1</v>
      </c>
      <c r="M29" s="38">
        <f t="shared" si="3"/>
        <v>2</v>
      </c>
      <c r="N29" s="178">
        <v>56</v>
      </c>
      <c r="O29" s="179">
        <v>45</v>
      </c>
      <c r="P29" s="38">
        <f t="shared" si="4"/>
        <v>101</v>
      </c>
      <c r="Q29" s="93">
        <f t="shared" si="6"/>
        <v>77</v>
      </c>
      <c r="R29" s="94">
        <f t="shared" si="6"/>
        <v>73</v>
      </c>
      <c r="S29" s="39">
        <f t="shared" si="5"/>
        <v>150</v>
      </c>
      <c r="T29" s="95">
        <f t="shared" si="7"/>
        <v>58.778625954198475</v>
      </c>
      <c r="U29" s="96">
        <f t="shared" si="7"/>
        <v>58.870967741935488</v>
      </c>
      <c r="V29" s="97">
        <f t="shared" si="7"/>
        <v>58.82352941176471</v>
      </c>
      <c r="W29" s="95">
        <f t="shared" si="8"/>
        <v>25.97402597402597</v>
      </c>
      <c r="X29" s="96">
        <f t="shared" si="8"/>
        <v>36.986301369863014</v>
      </c>
      <c r="Y29" s="98">
        <f t="shared" si="8"/>
        <v>31.333333333333336</v>
      </c>
      <c r="Z29" s="71" t="s">
        <v>15</v>
      </c>
      <c r="AA29" s="40">
        <f>AA28+1</f>
        <v>3</v>
      </c>
      <c r="AB29" s="95">
        <f t="shared" si="10"/>
        <v>42.748091603053432</v>
      </c>
      <c r="AC29" s="96">
        <f t="shared" si="11"/>
        <v>36.29032258064516</v>
      </c>
      <c r="AD29" s="97">
        <f t="shared" si="12"/>
        <v>39.607843137254903</v>
      </c>
    </row>
    <row r="30" spans="1:30" ht="12" customHeight="1" x14ac:dyDescent="0.15">
      <c r="A30" s="12" t="s">
        <v>51</v>
      </c>
      <c r="B30" s="184">
        <v>103</v>
      </c>
      <c r="C30" s="185">
        <v>99</v>
      </c>
      <c r="D30" s="3">
        <f t="shared" si="0"/>
        <v>202</v>
      </c>
      <c r="E30" s="184">
        <v>13</v>
      </c>
      <c r="F30" s="185">
        <v>13</v>
      </c>
      <c r="G30" s="3">
        <f t="shared" si="1"/>
        <v>26</v>
      </c>
      <c r="H30" s="184">
        <v>9</v>
      </c>
      <c r="I30" s="185">
        <v>15</v>
      </c>
      <c r="J30" s="3">
        <f t="shared" si="2"/>
        <v>24</v>
      </c>
      <c r="K30" s="184">
        <v>0</v>
      </c>
      <c r="L30" s="185">
        <v>1</v>
      </c>
      <c r="M30" s="3">
        <f t="shared" si="3"/>
        <v>1</v>
      </c>
      <c r="N30" s="184">
        <v>35</v>
      </c>
      <c r="O30" s="185">
        <v>35</v>
      </c>
      <c r="P30" s="3">
        <f t="shared" si="4"/>
        <v>70</v>
      </c>
      <c r="Q30" s="99">
        <f t="shared" si="6"/>
        <v>57</v>
      </c>
      <c r="R30" s="100">
        <f t="shared" si="6"/>
        <v>64</v>
      </c>
      <c r="S30" s="4">
        <f t="shared" si="5"/>
        <v>121</v>
      </c>
      <c r="T30" s="101">
        <f t="shared" si="7"/>
        <v>55.339805825242713</v>
      </c>
      <c r="U30" s="102">
        <f t="shared" si="7"/>
        <v>64.646464646464651</v>
      </c>
      <c r="V30" s="103">
        <f t="shared" si="7"/>
        <v>59.900990099009896</v>
      </c>
      <c r="W30" s="101">
        <f t="shared" si="8"/>
        <v>38.596491228070171</v>
      </c>
      <c r="X30" s="102">
        <f t="shared" si="8"/>
        <v>43.75</v>
      </c>
      <c r="Y30" s="104">
        <f t="shared" si="8"/>
        <v>41.32231404958678</v>
      </c>
      <c r="Z30" s="72" t="s">
        <v>15</v>
      </c>
      <c r="AA30" s="18">
        <f>AA29+1</f>
        <v>4</v>
      </c>
      <c r="AB30" s="101">
        <f t="shared" si="10"/>
        <v>33.980582524271846</v>
      </c>
      <c r="AC30" s="102">
        <f t="shared" si="11"/>
        <v>35.353535353535356</v>
      </c>
      <c r="AD30" s="103">
        <f t="shared" si="12"/>
        <v>34.653465346534652</v>
      </c>
    </row>
    <row r="31" spans="1:30" s="86" customFormat="1" ht="12" customHeight="1" x14ac:dyDescent="0.15">
      <c r="A31" s="41" t="s">
        <v>52</v>
      </c>
      <c r="B31" s="174">
        <v>287</v>
      </c>
      <c r="C31" s="175">
        <v>288</v>
      </c>
      <c r="D31" s="42">
        <f t="shared" si="0"/>
        <v>575</v>
      </c>
      <c r="E31" s="174">
        <v>41</v>
      </c>
      <c r="F31" s="175">
        <v>42</v>
      </c>
      <c r="G31" s="42">
        <f t="shared" si="1"/>
        <v>83</v>
      </c>
      <c r="H31" s="174">
        <v>36</v>
      </c>
      <c r="I31" s="175">
        <v>43</v>
      </c>
      <c r="J31" s="42">
        <f t="shared" si="2"/>
        <v>79</v>
      </c>
      <c r="K31" s="174">
        <v>1</v>
      </c>
      <c r="L31" s="175">
        <v>0</v>
      </c>
      <c r="M31" s="42">
        <f t="shared" si="3"/>
        <v>1</v>
      </c>
      <c r="N31" s="174">
        <v>102</v>
      </c>
      <c r="O31" s="175">
        <v>88</v>
      </c>
      <c r="P31" s="42">
        <f t="shared" si="4"/>
        <v>190</v>
      </c>
      <c r="Q31" s="105">
        <f t="shared" si="6"/>
        <v>180</v>
      </c>
      <c r="R31" s="106">
        <f t="shared" si="6"/>
        <v>173</v>
      </c>
      <c r="S31" s="43">
        <f t="shared" si="5"/>
        <v>353</v>
      </c>
      <c r="T31" s="107">
        <f t="shared" si="7"/>
        <v>62.717770034843198</v>
      </c>
      <c r="U31" s="108">
        <f t="shared" si="7"/>
        <v>60.069444444444443</v>
      </c>
      <c r="V31" s="109">
        <f t="shared" si="7"/>
        <v>61.391304347826093</v>
      </c>
      <c r="W31" s="107">
        <f t="shared" si="8"/>
        <v>42.777777777777779</v>
      </c>
      <c r="X31" s="108">
        <f t="shared" si="8"/>
        <v>49.132947976878611</v>
      </c>
      <c r="Y31" s="110">
        <f t="shared" si="8"/>
        <v>45.892351274787536</v>
      </c>
      <c r="Z31" s="73" t="s">
        <v>16</v>
      </c>
      <c r="AA31" s="44">
        <v>1</v>
      </c>
      <c r="AB31" s="107">
        <f t="shared" si="10"/>
        <v>35.540069686411151</v>
      </c>
      <c r="AC31" s="108">
        <f t="shared" si="11"/>
        <v>30.555555555555557</v>
      </c>
      <c r="AD31" s="109">
        <f t="shared" si="12"/>
        <v>33.043478260869563</v>
      </c>
    </row>
    <row r="32" spans="1:30" ht="12" customHeight="1" x14ac:dyDescent="0.15">
      <c r="A32" s="12" t="s">
        <v>53</v>
      </c>
      <c r="B32" s="184">
        <v>48</v>
      </c>
      <c r="C32" s="185">
        <v>41</v>
      </c>
      <c r="D32" s="3">
        <f t="shared" si="0"/>
        <v>89</v>
      </c>
      <c r="E32" s="184">
        <v>10</v>
      </c>
      <c r="F32" s="185">
        <v>8</v>
      </c>
      <c r="G32" s="3">
        <f t="shared" si="1"/>
        <v>18</v>
      </c>
      <c r="H32" s="184">
        <v>2</v>
      </c>
      <c r="I32" s="185">
        <v>2</v>
      </c>
      <c r="J32" s="3">
        <f t="shared" si="2"/>
        <v>4</v>
      </c>
      <c r="K32" s="184">
        <v>0</v>
      </c>
      <c r="L32" s="185">
        <v>1</v>
      </c>
      <c r="M32" s="3">
        <f t="shared" si="3"/>
        <v>1</v>
      </c>
      <c r="N32" s="184">
        <v>27</v>
      </c>
      <c r="O32" s="185">
        <v>20</v>
      </c>
      <c r="P32" s="3">
        <f t="shared" si="4"/>
        <v>47</v>
      </c>
      <c r="Q32" s="99">
        <f t="shared" si="6"/>
        <v>39</v>
      </c>
      <c r="R32" s="100">
        <f t="shared" si="6"/>
        <v>31</v>
      </c>
      <c r="S32" s="4">
        <f t="shared" si="5"/>
        <v>70</v>
      </c>
      <c r="T32" s="101">
        <f t="shared" si="7"/>
        <v>81.25</v>
      </c>
      <c r="U32" s="102">
        <f t="shared" si="7"/>
        <v>75.609756097560975</v>
      </c>
      <c r="V32" s="103">
        <f t="shared" si="7"/>
        <v>78.651685393258433</v>
      </c>
      <c r="W32" s="101">
        <f t="shared" si="8"/>
        <v>30.76923076923077</v>
      </c>
      <c r="X32" s="102">
        <f t="shared" si="8"/>
        <v>32.258064516129032</v>
      </c>
      <c r="Y32" s="104">
        <f t="shared" si="8"/>
        <v>31.428571428571427</v>
      </c>
      <c r="Z32" s="72" t="s">
        <v>16</v>
      </c>
      <c r="AA32" s="18">
        <f>AA31+1</f>
        <v>2</v>
      </c>
      <c r="AB32" s="101">
        <f t="shared" si="10"/>
        <v>56.25</v>
      </c>
      <c r="AC32" s="102">
        <f t="shared" si="11"/>
        <v>48.780487804878049</v>
      </c>
      <c r="AD32" s="103">
        <f t="shared" si="12"/>
        <v>52.80898876404494</v>
      </c>
    </row>
    <row r="33" spans="1:30" s="86" customFormat="1" ht="12" customHeight="1" x14ac:dyDescent="0.15">
      <c r="A33" s="41" t="s">
        <v>54</v>
      </c>
      <c r="B33" s="174">
        <v>319</v>
      </c>
      <c r="C33" s="175">
        <v>326</v>
      </c>
      <c r="D33" s="42">
        <f t="shared" si="0"/>
        <v>645</v>
      </c>
      <c r="E33" s="174">
        <v>29</v>
      </c>
      <c r="F33" s="175">
        <v>43</v>
      </c>
      <c r="G33" s="42">
        <f t="shared" si="1"/>
        <v>72</v>
      </c>
      <c r="H33" s="174">
        <v>37</v>
      </c>
      <c r="I33" s="175">
        <v>41</v>
      </c>
      <c r="J33" s="42">
        <f t="shared" si="2"/>
        <v>78</v>
      </c>
      <c r="K33" s="174">
        <v>1</v>
      </c>
      <c r="L33" s="175">
        <v>3</v>
      </c>
      <c r="M33" s="42">
        <f t="shared" si="3"/>
        <v>4</v>
      </c>
      <c r="N33" s="174">
        <v>116</v>
      </c>
      <c r="O33" s="175">
        <v>102</v>
      </c>
      <c r="P33" s="42">
        <f t="shared" si="4"/>
        <v>218</v>
      </c>
      <c r="Q33" s="105">
        <f t="shared" si="6"/>
        <v>183</v>
      </c>
      <c r="R33" s="106">
        <f t="shared" si="6"/>
        <v>189</v>
      </c>
      <c r="S33" s="43">
        <f t="shared" si="5"/>
        <v>372</v>
      </c>
      <c r="T33" s="107">
        <f t="shared" si="7"/>
        <v>57.36677115987461</v>
      </c>
      <c r="U33" s="108">
        <f t="shared" si="7"/>
        <v>57.975460122699388</v>
      </c>
      <c r="V33" s="109">
        <f t="shared" si="7"/>
        <v>57.674418604651166</v>
      </c>
      <c r="W33" s="107">
        <f t="shared" si="8"/>
        <v>36.065573770491802</v>
      </c>
      <c r="X33" s="108">
        <f t="shared" si="8"/>
        <v>44.444444444444443</v>
      </c>
      <c r="Y33" s="110">
        <f t="shared" si="8"/>
        <v>40.322580645161288</v>
      </c>
      <c r="Z33" s="73" t="s">
        <v>17</v>
      </c>
      <c r="AA33" s="44">
        <v>1</v>
      </c>
      <c r="AB33" s="107">
        <f t="shared" si="10"/>
        <v>36.363636363636367</v>
      </c>
      <c r="AC33" s="108">
        <f t="shared" si="11"/>
        <v>31.288343558282211</v>
      </c>
      <c r="AD33" s="109">
        <f t="shared" si="12"/>
        <v>33.798449612403104</v>
      </c>
    </row>
    <row r="34" spans="1:30" ht="12" customHeight="1" x14ac:dyDescent="0.15">
      <c r="A34" s="11" t="s">
        <v>55</v>
      </c>
      <c r="B34" s="176">
        <v>456</v>
      </c>
      <c r="C34" s="177">
        <v>440</v>
      </c>
      <c r="D34" s="1">
        <f t="shared" si="0"/>
        <v>896</v>
      </c>
      <c r="E34" s="176">
        <v>39</v>
      </c>
      <c r="F34" s="177">
        <v>43</v>
      </c>
      <c r="G34" s="1">
        <f t="shared" si="1"/>
        <v>82</v>
      </c>
      <c r="H34" s="176">
        <v>48</v>
      </c>
      <c r="I34" s="177">
        <v>56</v>
      </c>
      <c r="J34" s="1">
        <f t="shared" si="2"/>
        <v>104</v>
      </c>
      <c r="K34" s="176">
        <v>0</v>
      </c>
      <c r="L34" s="177">
        <v>1</v>
      </c>
      <c r="M34" s="1">
        <f t="shared" si="3"/>
        <v>1</v>
      </c>
      <c r="N34" s="176">
        <v>124</v>
      </c>
      <c r="O34" s="177">
        <v>122</v>
      </c>
      <c r="P34" s="1">
        <f t="shared" si="4"/>
        <v>246</v>
      </c>
      <c r="Q34" s="87">
        <f t="shared" si="6"/>
        <v>211</v>
      </c>
      <c r="R34" s="88">
        <f t="shared" si="6"/>
        <v>222</v>
      </c>
      <c r="S34" s="2">
        <f t="shared" si="5"/>
        <v>433</v>
      </c>
      <c r="T34" s="89">
        <f t="shared" si="7"/>
        <v>46.271929824561404</v>
      </c>
      <c r="U34" s="90">
        <f t="shared" si="7"/>
        <v>50.454545454545453</v>
      </c>
      <c r="V34" s="91">
        <f t="shared" si="7"/>
        <v>48.325892857142854</v>
      </c>
      <c r="W34" s="89">
        <f t="shared" si="8"/>
        <v>41.232227488151658</v>
      </c>
      <c r="X34" s="90">
        <f t="shared" si="8"/>
        <v>44.594594594594597</v>
      </c>
      <c r="Y34" s="92">
        <f t="shared" si="8"/>
        <v>42.956120092378754</v>
      </c>
      <c r="Z34" s="70" t="s">
        <v>17</v>
      </c>
      <c r="AA34" s="17">
        <f>AA33+1</f>
        <v>2</v>
      </c>
      <c r="AB34" s="89">
        <f t="shared" si="10"/>
        <v>27.192982456140353</v>
      </c>
      <c r="AC34" s="90">
        <f t="shared" si="11"/>
        <v>27.727272727272727</v>
      </c>
      <c r="AD34" s="91">
        <f t="shared" si="12"/>
        <v>27.455357142857146</v>
      </c>
    </row>
    <row r="35" spans="1:30" s="86" customFormat="1" ht="12" customHeight="1" x14ac:dyDescent="0.15">
      <c r="A35" s="37" t="s">
        <v>56</v>
      </c>
      <c r="B35" s="178">
        <v>205</v>
      </c>
      <c r="C35" s="179">
        <v>194</v>
      </c>
      <c r="D35" s="38">
        <f t="shared" si="0"/>
        <v>399</v>
      </c>
      <c r="E35" s="178">
        <v>18</v>
      </c>
      <c r="F35" s="179">
        <v>16</v>
      </c>
      <c r="G35" s="38">
        <f t="shared" si="1"/>
        <v>34</v>
      </c>
      <c r="H35" s="178">
        <v>32</v>
      </c>
      <c r="I35" s="179">
        <v>35</v>
      </c>
      <c r="J35" s="38">
        <f t="shared" si="2"/>
        <v>67</v>
      </c>
      <c r="K35" s="178">
        <v>1</v>
      </c>
      <c r="L35" s="179">
        <v>1</v>
      </c>
      <c r="M35" s="38">
        <f t="shared" si="3"/>
        <v>2</v>
      </c>
      <c r="N35" s="178">
        <v>62</v>
      </c>
      <c r="O35" s="179">
        <v>53</v>
      </c>
      <c r="P35" s="38">
        <f t="shared" si="4"/>
        <v>115</v>
      </c>
      <c r="Q35" s="93">
        <f t="shared" si="6"/>
        <v>113</v>
      </c>
      <c r="R35" s="94">
        <f t="shared" si="6"/>
        <v>105</v>
      </c>
      <c r="S35" s="39">
        <f t="shared" si="5"/>
        <v>218</v>
      </c>
      <c r="T35" s="95">
        <f t="shared" si="7"/>
        <v>55.121951219512198</v>
      </c>
      <c r="U35" s="96">
        <f t="shared" si="7"/>
        <v>54.123711340206185</v>
      </c>
      <c r="V35" s="97">
        <f t="shared" si="7"/>
        <v>54.636591478696737</v>
      </c>
      <c r="W35" s="95">
        <f t="shared" si="8"/>
        <v>44.247787610619469</v>
      </c>
      <c r="X35" s="96">
        <f t="shared" si="8"/>
        <v>48.571428571428569</v>
      </c>
      <c r="Y35" s="98">
        <f t="shared" si="8"/>
        <v>46.330275229357795</v>
      </c>
      <c r="Z35" s="71" t="s">
        <v>17</v>
      </c>
      <c r="AA35" s="40">
        <f>AA34+1</f>
        <v>3</v>
      </c>
      <c r="AB35" s="95">
        <f t="shared" si="10"/>
        <v>30.243902439024389</v>
      </c>
      <c r="AC35" s="96">
        <f t="shared" si="11"/>
        <v>27.319587628865978</v>
      </c>
      <c r="AD35" s="97">
        <f t="shared" si="12"/>
        <v>28.822055137844611</v>
      </c>
    </row>
    <row r="36" spans="1:30" ht="12" customHeight="1" x14ac:dyDescent="0.15">
      <c r="A36" s="11" t="s">
        <v>57</v>
      </c>
      <c r="B36" s="176">
        <v>209</v>
      </c>
      <c r="C36" s="177">
        <v>205</v>
      </c>
      <c r="D36" s="1">
        <f t="shared" si="0"/>
        <v>414</v>
      </c>
      <c r="E36" s="176">
        <v>16</v>
      </c>
      <c r="F36" s="177">
        <v>16</v>
      </c>
      <c r="G36" s="1">
        <f t="shared" si="1"/>
        <v>32</v>
      </c>
      <c r="H36" s="176">
        <v>33</v>
      </c>
      <c r="I36" s="177">
        <v>48</v>
      </c>
      <c r="J36" s="1">
        <f t="shared" si="2"/>
        <v>81</v>
      </c>
      <c r="K36" s="176">
        <v>0</v>
      </c>
      <c r="L36" s="177">
        <v>0</v>
      </c>
      <c r="M36" s="1">
        <f t="shared" si="3"/>
        <v>0</v>
      </c>
      <c r="N36" s="176">
        <v>49</v>
      </c>
      <c r="O36" s="177">
        <v>39</v>
      </c>
      <c r="P36" s="1">
        <f t="shared" si="4"/>
        <v>88</v>
      </c>
      <c r="Q36" s="87">
        <f t="shared" si="6"/>
        <v>98</v>
      </c>
      <c r="R36" s="88">
        <f t="shared" si="6"/>
        <v>103</v>
      </c>
      <c r="S36" s="2">
        <f t="shared" si="5"/>
        <v>201</v>
      </c>
      <c r="T36" s="89">
        <f t="shared" si="7"/>
        <v>46.889952153110045</v>
      </c>
      <c r="U36" s="90">
        <f t="shared" si="7"/>
        <v>50.243902439024389</v>
      </c>
      <c r="V36" s="91">
        <f t="shared" si="7"/>
        <v>48.550724637681157</v>
      </c>
      <c r="W36" s="89">
        <f t="shared" si="8"/>
        <v>50</v>
      </c>
      <c r="X36" s="90">
        <f t="shared" si="8"/>
        <v>62.135922330097081</v>
      </c>
      <c r="Y36" s="92">
        <f t="shared" si="8"/>
        <v>56.218905472636813</v>
      </c>
      <c r="Z36" s="70" t="s">
        <v>17</v>
      </c>
      <c r="AA36" s="17">
        <f>AA35+1</f>
        <v>4</v>
      </c>
      <c r="AB36" s="89">
        <f t="shared" si="10"/>
        <v>23.444976076555022</v>
      </c>
      <c r="AC36" s="90">
        <f t="shared" si="11"/>
        <v>19.024390243902438</v>
      </c>
      <c r="AD36" s="91">
        <f t="shared" si="12"/>
        <v>21.256038647342994</v>
      </c>
    </row>
    <row r="37" spans="1:30" s="86" customFormat="1" ht="12" customHeight="1" x14ac:dyDescent="0.15">
      <c r="A37" s="45" t="s">
        <v>58</v>
      </c>
      <c r="B37" s="180">
        <v>2058</v>
      </c>
      <c r="C37" s="181">
        <v>2154</v>
      </c>
      <c r="D37" s="46">
        <f t="shared" si="0"/>
        <v>4212</v>
      </c>
      <c r="E37" s="180">
        <v>130</v>
      </c>
      <c r="F37" s="181">
        <v>159</v>
      </c>
      <c r="G37" s="46">
        <f t="shared" si="1"/>
        <v>289</v>
      </c>
      <c r="H37" s="180">
        <v>221</v>
      </c>
      <c r="I37" s="181">
        <v>318</v>
      </c>
      <c r="J37" s="46">
        <f t="shared" si="2"/>
        <v>539</v>
      </c>
      <c r="K37" s="180">
        <v>4</v>
      </c>
      <c r="L37" s="181">
        <v>5</v>
      </c>
      <c r="M37" s="46">
        <f t="shared" si="3"/>
        <v>9</v>
      </c>
      <c r="N37" s="180">
        <v>581</v>
      </c>
      <c r="O37" s="181">
        <v>573</v>
      </c>
      <c r="P37" s="46">
        <f t="shared" si="4"/>
        <v>1154</v>
      </c>
      <c r="Q37" s="111">
        <f t="shared" si="6"/>
        <v>936</v>
      </c>
      <c r="R37" s="112">
        <f t="shared" si="6"/>
        <v>1055</v>
      </c>
      <c r="S37" s="47">
        <f t="shared" si="5"/>
        <v>1991</v>
      </c>
      <c r="T37" s="113">
        <f t="shared" si="7"/>
        <v>45.481049562682216</v>
      </c>
      <c r="U37" s="114">
        <f t="shared" si="7"/>
        <v>48.978644382544104</v>
      </c>
      <c r="V37" s="115">
        <f t="shared" si="7"/>
        <v>47.269705603038936</v>
      </c>
      <c r="W37" s="113">
        <f t="shared" si="8"/>
        <v>37.5</v>
      </c>
      <c r="X37" s="114">
        <f t="shared" si="8"/>
        <v>45.213270142180093</v>
      </c>
      <c r="Y37" s="116">
        <f t="shared" si="8"/>
        <v>41.587142139628327</v>
      </c>
      <c r="Z37" s="74" t="s">
        <v>17</v>
      </c>
      <c r="AA37" s="48">
        <f>AA36+1</f>
        <v>5</v>
      </c>
      <c r="AB37" s="113">
        <f t="shared" si="10"/>
        <v>28.2312925170068</v>
      </c>
      <c r="AC37" s="114">
        <f t="shared" si="11"/>
        <v>26.601671309192199</v>
      </c>
      <c r="AD37" s="115">
        <f t="shared" si="12"/>
        <v>27.397910731244064</v>
      </c>
    </row>
    <row r="38" spans="1:30" ht="12" customHeight="1" x14ac:dyDescent="0.15">
      <c r="A38" s="13" t="s">
        <v>59</v>
      </c>
      <c r="B38" s="182">
        <v>746</v>
      </c>
      <c r="C38" s="183">
        <v>709</v>
      </c>
      <c r="D38" s="28">
        <f t="shared" si="0"/>
        <v>1455</v>
      </c>
      <c r="E38" s="182">
        <v>68</v>
      </c>
      <c r="F38" s="183">
        <v>90</v>
      </c>
      <c r="G38" s="28">
        <f t="shared" si="1"/>
        <v>158</v>
      </c>
      <c r="H38" s="182">
        <v>74</v>
      </c>
      <c r="I38" s="183">
        <v>102</v>
      </c>
      <c r="J38" s="28">
        <f t="shared" si="2"/>
        <v>176</v>
      </c>
      <c r="K38" s="182">
        <v>0</v>
      </c>
      <c r="L38" s="183">
        <v>0</v>
      </c>
      <c r="M38" s="28">
        <f t="shared" si="3"/>
        <v>0</v>
      </c>
      <c r="N38" s="182">
        <v>217</v>
      </c>
      <c r="O38" s="183">
        <v>184</v>
      </c>
      <c r="P38" s="28">
        <f t="shared" si="4"/>
        <v>401</v>
      </c>
      <c r="Q38" s="117">
        <f t="shared" ref="Q38:R60" si="13">SUMIF($E$4:$P$4,Q$4,$E38:$P38)</f>
        <v>359</v>
      </c>
      <c r="R38" s="118">
        <f t="shared" si="13"/>
        <v>376</v>
      </c>
      <c r="S38" s="29">
        <f t="shared" si="5"/>
        <v>735</v>
      </c>
      <c r="T38" s="119">
        <f t="shared" si="7"/>
        <v>48.123324396782841</v>
      </c>
      <c r="U38" s="120">
        <f t="shared" si="7"/>
        <v>53.032440056417485</v>
      </c>
      <c r="V38" s="121">
        <f t="shared" si="7"/>
        <v>50.515463917525771</v>
      </c>
      <c r="W38" s="119">
        <f t="shared" si="8"/>
        <v>39.554317548746518</v>
      </c>
      <c r="X38" s="120">
        <f t="shared" si="8"/>
        <v>51.063829787234042</v>
      </c>
      <c r="Y38" s="122">
        <f t="shared" si="8"/>
        <v>45.442176870748305</v>
      </c>
      <c r="Z38" s="75" t="s">
        <v>18</v>
      </c>
      <c r="AA38" s="19">
        <v>1</v>
      </c>
      <c r="AB38" s="119">
        <f t="shared" si="10"/>
        <v>29.088471849865954</v>
      </c>
      <c r="AC38" s="120">
        <f t="shared" si="11"/>
        <v>25.952045133991536</v>
      </c>
      <c r="AD38" s="121">
        <f t="shared" si="12"/>
        <v>27.560137457044675</v>
      </c>
    </row>
    <row r="39" spans="1:30" s="86" customFormat="1" ht="12" customHeight="1" x14ac:dyDescent="0.15">
      <c r="A39" s="37" t="s">
        <v>60</v>
      </c>
      <c r="B39" s="178">
        <v>1085</v>
      </c>
      <c r="C39" s="179">
        <v>1089</v>
      </c>
      <c r="D39" s="38">
        <f t="shared" si="0"/>
        <v>2174</v>
      </c>
      <c r="E39" s="178">
        <v>61</v>
      </c>
      <c r="F39" s="179">
        <v>64</v>
      </c>
      <c r="G39" s="38">
        <f t="shared" si="1"/>
        <v>125</v>
      </c>
      <c r="H39" s="178">
        <v>102</v>
      </c>
      <c r="I39" s="179">
        <v>139</v>
      </c>
      <c r="J39" s="38">
        <f t="shared" si="2"/>
        <v>241</v>
      </c>
      <c r="K39" s="178">
        <v>19</v>
      </c>
      <c r="L39" s="179">
        <v>20</v>
      </c>
      <c r="M39" s="38">
        <f t="shared" si="3"/>
        <v>39</v>
      </c>
      <c r="N39" s="178">
        <v>352</v>
      </c>
      <c r="O39" s="179">
        <v>334</v>
      </c>
      <c r="P39" s="38">
        <f t="shared" si="4"/>
        <v>686</v>
      </c>
      <c r="Q39" s="93">
        <f t="shared" si="13"/>
        <v>534</v>
      </c>
      <c r="R39" s="94">
        <f t="shared" si="13"/>
        <v>557</v>
      </c>
      <c r="S39" s="39">
        <f t="shared" si="5"/>
        <v>1091</v>
      </c>
      <c r="T39" s="95">
        <f t="shared" si="7"/>
        <v>49.216589861751153</v>
      </c>
      <c r="U39" s="96">
        <f t="shared" si="7"/>
        <v>51.147842056932966</v>
      </c>
      <c r="V39" s="97">
        <f t="shared" si="7"/>
        <v>50.183992640294385</v>
      </c>
      <c r="W39" s="95">
        <f t="shared" si="8"/>
        <v>30.524344569288392</v>
      </c>
      <c r="X39" s="96">
        <f t="shared" si="8"/>
        <v>36.445242369838418</v>
      </c>
      <c r="Y39" s="98">
        <f t="shared" si="8"/>
        <v>33.547204399633365</v>
      </c>
      <c r="Z39" s="71" t="s">
        <v>18</v>
      </c>
      <c r="AA39" s="40">
        <f>AA38+1</f>
        <v>2</v>
      </c>
      <c r="AB39" s="95">
        <f t="shared" si="10"/>
        <v>32.442396313364057</v>
      </c>
      <c r="AC39" s="96">
        <f t="shared" si="11"/>
        <v>30.670339761248854</v>
      </c>
      <c r="AD39" s="97">
        <f t="shared" si="12"/>
        <v>31.55473781048758</v>
      </c>
    </row>
    <row r="40" spans="1:30" ht="12" customHeight="1" x14ac:dyDescent="0.15">
      <c r="A40" s="12" t="s">
        <v>61</v>
      </c>
      <c r="B40" s="184">
        <v>496</v>
      </c>
      <c r="C40" s="185">
        <v>515</v>
      </c>
      <c r="D40" s="3">
        <f t="shared" si="0"/>
        <v>1011</v>
      </c>
      <c r="E40" s="184">
        <v>27</v>
      </c>
      <c r="F40" s="185">
        <v>35</v>
      </c>
      <c r="G40" s="3">
        <f t="shared" si="1"/>
        <v>62</v>
      </c>
      <c r="H40" s="184">
        <v>85</v>
      </c>
      <c r="I40" s="185">
        <v>103</v>
      </c>
      <c r="J40" s="3">
        <f t="shared" si="2"/>
        <v>188</v>
      </c>
      <c r="K40" s="184">
        <v>1</v>
      </c>
      <c r="L40" s="185">
        <v>1</v>
      </c>
      <c r="M40" s="3">
        <f t="shared" si="3"/>
        <v>2</v>
      </c>
      <c r="N40" s="184">
        <v>155</v>
      </c>
      <c r="O40" s="185">
        <v>147</v>
      </c>
      <c r="P40" s="3">
        <f t="shared" si="4"/>
        <v>302</v>
      </c>
      <c r="Q40" s="99">
        <f t="shared" si="13"/>
        <v>268</v>
      </c>
      <c r="R40" s="100">
        <f t="shared" si="13"/>
        <v>286</v>
      </c>
      <c r="S40" s="4">
        <f t="shared" si="5"/>
        <v>554</v>
      </c>
      <c r="T40" s="101">
        <f t="shared" si="7"/>
        <v>54.032258064516128</v>
      </c>
      <c r="U40" s="102">
        <f t="shared" si="7"/>
        <v>55.533980582524265</v>
      </c>
      <c r="V40" s="103">
        <f t="shared" si="7"/>
        <v>54.797230464886248</v>
      </c>
      <c r="W40" s="101">
        <f t="shared" si="8"/>
        <v>41.791044776119399</v>
      </c>
      <c r="X40" s="102">
        <f t="shared" si="8"/>
        <v>48.251748251748253</v>
      </c>
      <c r="Y40" s="104">
        <f t="shared" si="8"/>
        <v>45.126353790613713</v>
      </c>
      <c r="Z40" s="72" t="s">
        <v>18</v>
      </c>
      <c r="AA40" s="18">
        <f>AA39+1</f>
        <v>3</v>
      </c>
      <c r="AB40" s="101">
        <f t="shared" si="10"/>
        <v>31.25</v>
      </c>
      <c r="AC40" s="102">
        <f t="shared" si="11"/>
        <v>28.543689320388349</v>
      </c>
      <c r="AD40" s="103">
        <f t="shared" si="12"/>
        <v>29.87141444114738</v>
      </c>
    </row>
    <row r="41" spans="1:30" s="86" customFormat="1" ht="12" customHeight="1" x14ac:dyDescent="0.15">
      <c r="A41" s="41" t="s">
        <v>62</v>
      </c>
      <c r="B41" s="174">
        <v>1637</v>
      </c>
      <c r="C41" s="175">
        <v>1680</v>
      </c>
      <c r="D41" s="42">
        <f t="shared" si="0"/>
        <v>3317</v>
      </c>
      <c r="E41" s="174">
        <v>51</v>
      </c>
      <c r="F41" s="175">
        <v>60</v>
      </c>
      <c r="G41" s="42">
        <f t="shared" si="1"/>
        <v>111</v>
      </c>
      <c r="H41" s="174">
        <v>266</v>
      </c>
      <c r="I41" s="175">
        <v>373</v>
      </c>
      <c r="J41" s="42">
        <f t="shared" si="2"/>
        <v>639</v>
      </c>
      <c r="K41" s="174">
        <v>2</v>
      </c>
      <c r="L41" s="175">
        <v>5</v>
      </c>
      <c r="M41" s="42">
        <f t="shared" si="3"/>
        <v>7</v>
      </c>
      <c r="N41" s="174">
        <v>522</v>
      </c>
      <c r="O41" s="175">
        <v>520</v>
      </c>
      <c r="P41" s="42">
        <f t="shared" si="4"/>
        <v>1042</v>
      </c>
      <c r="Q41" s="105">
        <f t="shared" si="13"/>
        <v>841</v>
      </c>
      <c r="R41" s="106">
        <f t="shared" si="13"/>
        <v>958</v>
      </c>
      <c r="S41" s="43">
        <f t="shared" si="5"/>
        <v>1799</v>
      </c>
      <c r="T41" s="107">
        <f t="shared" si="7"/>
        <v>51.374465485644471</v>
      </c>
      <c r="U41" s="108">
        <f t="shared" si="7"/>
        <v>57.023809523809518</v>
      </c>
      <c r="V41" s="109">
        <f t="shared" si="7"/>
        <v>54.235755200482359</v>
      </c>
      <c r="W41" s="107">
        <f t="shared" si="8"/>
        <v>37.693222354340072</v>
      </c>
      <c r="X41" s="108">
        <f t="shared" si="8"/>
        <v>45.198329853862212</v>
      </c>
      <c r="Y41" s="110">
        <f t="shared" si="8"/>
        <v>41.689827682045582</v>
      </c>
      <c r="Z41" s="73" t="s">
        <v>19</v>
      </c>
      <c r="AA41" s="44">
        <v>1</v>
      </c>
      <c r="AB41" s="107">
        <f t="shared" si="10"/>
        <v>31.887599266951739</v>
      </c>
      <c r="AC41" s="108">
        <f t="shared" si="11"/>
        <v>30.952380952380953</v>
      </c>
      <c r="AD41" s="109">
        <f t="shared" si="12"/>
        <v>31.413928248417243</v>
      </c>
    </row>
    <row r="42" spans="1:30" ht="12" customHeight="1" x14ac:dyDescent="0.15">
      <c r="A42" s="11" t="s">
        <v>63</v>
      </c>
      <c r="B42" s="176">
        <v>716</v>
      </c>
      <c r="C42" s="177">
        <v>802</v>
      </c>
      <c r="D42" s="1">
        <f t="shared" si="0"/>
        <v>1518</v>
      </c>
      <c r="E42" s="176">
        <v>23</v>
      </c>
      <c r="F42" s="177">
        <v>22</v>
      </c>
      <c r="G42" s="1">
        <f t="shared" si="1"/>
        <v>45</v>
      </c>
      <c r="H42" s="176">
        <v>158</v>
      </c>
      <c r="I42" s="177">
        <v>205</v>
      </c>
      <c r="J42" s="1">
        <f t="shared" si="2"/>
        <v>363</v>
      </c>
      <c r="K42" s="176">
        <v>2</v>
      </c>
      <c r="L42" s="177">
        <v>6</v>
      </c>
      <c r="M42" s="1">
        <f t="shared" si="3"/>
        <v>8</v>
      </c>
      <c r="N42" s="176">
        <v>228</v>
      </c>
      <c r="O42" s="177">
        <v>217</v>
      </c>
      <c r="P42" s="1">
        <f t="shared" si="4"/>
        <v>445</v>
      </c>
      <c r="Q42" s="87">
        <f t="shared" si="13"/>
        <v>411</v>
      </c>
      <c r="R42" s="88">
        <f t="shared" si="13"/>
        <v>450</v>
      </c>
      <c r="S42" s="2">
        <f t="shared" si="5"/>
        <v>861</v>
      </c>
      <c r="T42" s="89">
        <f t="shared" si="7"/>
        <v>57.402234636871505</v>
      </c>
      <c r="U42" s="90">
        <f t="shared" si="7"/>
        <v>56.109725685785541</v>
      </c>
      <c r="V42" s="91">
        <f t="shared" si="7"/>
        <v>56.719367588932798</v>
      </c>
      <c r="W42" s="89">
        <f t="shared" si="8"/>
        <v>44.038929440389296</v>
      </c>
      <c r="X42" s="90">
        <f t="shared" si="8"/>
        <v>50.44444444444445</v>
      </c>
      <c r="Y42" s="92">
        <f t="shared" si="8"/>
        <v>47.386759581881535</v>
      </c>
      <c r="Z42" s="70" t="s">
        <v>19</v>
      </c>
      <c r="AA42" s="17">
        <f>AA41+1</f>
        <v>2</v>
      </c>
      <c r="AB42" s="89">
        <f t="shared" si="10"/>
        <v>31.843575418994412</v>
      </c>
      <c r="AC42" s="90">
        <f t="shared" si="11"/>
        <v>27.057356608478806</v>
      </c>
      <c r="AD42" s="91">
        <f t="shared" si="12"/>
        <v>29.314888010540187</v>
      </c>
    </row>
    <row r="43" spans="1:30" s="86" customFormat="1" ht="12" customHeight="1" x14ac:dyDescent="0.15">
      <c r="A43" s="37" t="s">
        <v>64</v>
      </c>
      <c r="B43" s="178">
        <v>496</v>
      </c>
      <c r="C43" s="179">
        <v>502</v>
      </c>
      <c r="D43" s="38">
        <f t="shared" si="0"/>
        <v>998</v>
      </c>
      <c r="E43" s="178">
        <v>13</v>
      </c>
      <c r="F43" s="179">
        <v>11</v>
      </c>
      <c r="G43" s="38">
        <f t="shared" si="1"/>
        <v>24</v>
      </c>
      <c r="H43" s="178">
        <v>64</v>
      </c>
      <c r="I43" s="179">
        <v>111</v>
      </c>
      <c r="J43" s="38">
        <f t="shared" si="2"/>
        <v>175</v>
      </c>
      <c r="K43" s="178">
        <v>2</v>
      </c>
      <c r="L43" s="179">
        <v>0</v>
      </c>
      <c r="M43" s="38">
        <f t="shared" si="3"/>
        <v>2</v>
      </c>
      <c r="N43" s="178">
        <v>257</v>
      </c>
      <c r="O43" s="179">
        <v>226</v>
      </c>
      <c r="P43" s="38">
        <f t="shared" si="4"/>
        <v>483</v>
      </c>
      <c r="Q43" s="93">
        <f t="shared" si="13"/>
        <v>336</v>
      </c>
      <c r="R43" s="94">
        <f t="shared" si="13"/>
        <v>348</v>
      </c>
      <c r="S43" s="39">
        <f t="shared" si="5"/>
        <v>684</v>
      </c>
      <c r="T43" s="95">
        <f t="shared" si="7"/>
        <v>67.741935483870961</v>
      </c>
      <c r="U43" s="96">
        <f t="shared" si="7"/>
        <v>69.322709163346616</v>
      </c>
      <c r="V43" s="97">
        <f t="shared" si="7"/>
        <v>68.537074148296597</v>
      </c>
      <c r="W43" s="95">
        <f t="shared" si="8"/>
        <v>22.916666666666664</v>
      </c>
      <c r="X43" s="96">
        <f t="shared" si="8"/>
        <v>35.05747126436782</v>
      </c>
      <c r="Y43" s="98">
        <f t="shared" si="8"/>
        <v>29.093567251461987</v>
      </c>
      <c r="Z43" s="71" t="s">
        <v>19</v>
      </c>
      <c r="AA43" s="40">
        <f>AA42+1</f>
        <v>3</v>
      </c>
      <c r="AB43" s="95">
        <f t="shared" si="10"/>
        <v>51.814516129032263</v>
      </c>
      <c r="AC43" s="96">
        <f t="shared" si="11"/>
        <v>45.019920318725099</v>
      </c>
      <c r="AD43" s="97">
        <f t="shared" si="12"/>
        <v>48.396793587174344</v>
      </c>
    </row>
    <row r="44" spans="1:30" ht="12" customHeight="1" x14ac:dyDescent="0.15">
      <c r="A44" s="11" t="s">
        <v>65</v>
      </c>
      <c r="B44" s="176">
        <v>981</v>
      </c>
      <c r="C44" s="177">
        <v>983</v>
      </c>
      <c r="D44" s="1">
        <f t="shared" si="0"/>
        <v>1964</v>
      </c>
      <c r="E44" s="176">
        <v>38</v>
      </c>
      <c r="F44" s="177">
        <v>40</v>
      </c>
      <c r="G44" s="1">
        <f t="shared" si="1"/>
        <v>78</v>
      </c>
      <c r="H44" s="176">
        <v>167</v>
      </c>
      <c r="I44" s="177">
        <v>240</v>
      </c>
      <c r="J44" s="1">
        <f t="shared" si="2"/>
        <v>407</v>
      </c>
      <c r="K44" s="176">
        <v>3</v>
      </c>
      <c r="L44" s="177">
        <v>3</v>
      </c>
      <c r="M44" s="1">
        <f t="shared" si="3"/>
        <v>6</v>
      </c>
      <c r="N44" s="176">
        <v>296</v>
      </c>
      <c r="O44" s="177">
        <v>252</v>
      </c>
      <c r="P44" s="1">
        <f t="shared" si="4"/>
        <v>548</v>
      </c>
      <c r="Q44" s="87">
        <f t="shared" si="13"/>
        <v>504</v>
      </c>
      <c r="R44" s="88">
        <f t="shared" si="13"/>
        <v>535</v>
      </c>
      <c r="S44" s="2">
        <f t="shared" si="5"/>
        <v>1039</v>
      </c>
      <c r="T44" s="89">
        <f t="shared" si="7"/>
        <v>51.37614678899083</v>
      </c>
      <c r="U44" s="90">
        <f t="shared" si="7"/>
        <v>54.425228891149544</v>
      </c>
      <c r="V44" s="91">
        <f t="shared" si="7"/>
        <v>52.902240325865577</v>
      </c>
      <c r="W44" s="89">
        <f t="shared" si="8"/>
        <v>40.674603174603178</v>
      </c>
      <c r="X44" s="90">
        <f t="shared" si="8"/>
        <v>52.336448598130836</v>
      </c>
      <c r="Y44" s="92">
        <f t="shared" si="8"/>
        <v>46.679499518768047</v>
      </c>
      <c r="Z44" s="70" t="s">
        <v>19</v>
      </c>
      <c r="AA44" s="17">
        <f>AA43+1</f>
        <v>4</v>
      </c>
      <c r="AB44" s="89">
        <f t="shared" si="10"/>
        <v>30.173292558613657</v>
      </c>
      <c r="AC44" s="90">
        <f t="shared" si="11"/>
        <v>25.635808748728383</v>
      </c>
      <c r="AD44" s="91">
        <f t="shared" si="12"/>
        <v>27.902240325865581</v>
      </c>
    </row>
    <row r="45" spans="1:30" s="86" customFormat="1" ht="12" customHeight="1" x14ac:dyDescent="0.15">
      <c r="A45" s="45" t="s">
        <v>66</v>
      </c>
      <c r="B45" s="180">
        <v>1109</v>
      </c>
      <c r="C45" s="181">
        <v>1016</v>
      </c>
      <c r="D45" s="46">
        <f t="shared" si="0"/>
        <v>2125</v>
      </c>
      <c r="E45" s="180">
        <v>36</v>
      </c>
      <c r="F45" s="181">
        <v>39</v>
      </c>
      <c r="G45" s="46">
        <f t="shared" si="1"/>
        <v>75</v>
      </c>
      <c r="H45" s="180">
        <v>168</v>
      </c>
      <c r="I45" s="181">
        <v>227</v>
      </c>
      <c r="J45" s="46">
        <f t="shared" si="2"/>
        <v>395</v>
      </c>
      <c r="K45" s="180">
        <v>0</v>
      </c>
      <c r="L45" s="181">
        <v>1</v>
      </c>
      <c r="M45" s="46">
        <f t="shared" si="3"/>
        <v>1</v>
      </c>
      <c r="N45" s="180">
        <v>281</v>
      </c>
      <c r="O45" s="181">
        <v>227</v>
      </c>
      <c r="P45" s="46">
        <f t="shared" si="4"/>
        <v>508</v>
      </c>
      <c r="Q45" s="111">
        <f t="shared" si="13"/>
        <v>485</v>
      </c>
      <c r="R45" s="112">
        <f t="shared" si="13"/>
        <v>494</v>
      </c>
      <c r="S45" s="47">
        <f t="shared" si="5"/>
        <v>979</v>
      </c>
      <c r="T45" s="113">
        <f t="shared" si="7"/>
        <v>43.733092876465285</v>
      </c>
      <c r="U45" s="114">
        <f t="shared" si="7"/>
        <v>48.622047244094489</v>
      </c>
      <c r="V45" s="115">
        <f t="shared" si="7"/>
        <v>46.070588235294117</v>
      </c>
      <c r="W45" s="113">
        <f t="shared" si="8"/>
        <v>42.061855670103093</v>
      </c>
      <c r="X45" s="114">
        <f t="shared" si="8"/>
        <v>53.846153846153847</v>
      </c>
      <c r="Y45" s="116">
        <f t="shared" si="8"/>
        <v>48.008171603677226</v>
      </c>
      <c r="Z45" s="74" t="s">
        <v>19</v>
      </c>
      <c r="AA45" s="48">
        <f>AA44+1</f>
        <v>5</v>
      </c>
      <c r="AB45" s="113">
        <f t="shared" si="10"/>
        <v>25.338142470694319</v>
      </c>
      <c r="AC45" s="114">
        <f t="shared" si="11"/>
        <v>22.34251968503937</v>
      </c>
      <c r="AD45" s="115">
        <f t="shared" si="12"/>
        <v>23.905882352941177</v>
      </c>
    </row>
    <row r="46" spans="1:30" ht="12" customHeight="1" x14ac:dyDescent="0.15">
      <c r="A46" s="13" t="s">
        <v>67</v>
      </c>
      <c r="B46" s="182">
        <v>401</v>
      </c>
      <c r="C46" s="183">
        <v>405</v>
      </c>
      <c r="D46" s="28">
        <f t="shared" si="0"/>
        <v>806</v>
      </c>
      <c r="E46" s="182">
        <v>12</v>
      </c>
      <c r="F46" s="183">
        <v>14</v>
      </c>
      <c r="G46" s="28">
        <f t="shared" si="1"/>
        <v>26</v>
      </c>
      <c r="H46" s="182">
        <v>58</v>
      </c>
      <c r="I46" s="183">
        <v>82</v>
      </c>
      <c r="J46" s="28">
        <f t="shared" si="2"/>
        <v>140</v>
      </c>
      <c r="K46" s="182">
        <v>4</v>
      </c>
      <c r="L46" s="183">
        <v>2</v>
      </c>
      <c r="M46" s="28">
        <f t="shared" si="3"/>
        <v>6</v>
      </c>
      <c r="N46" s="182">
        <v>145</v>
      </c>
      <c r="O46" s="183">
        <v>144</v>
      </c>
      <c r="P46" s="28">
        <f t="shared" si="4"/>
        <v>289</v>
      </c>
      <c r="Q46" s="117">
        <f t="shared" si="13"/>
        <v>219</v>
      </c>
      <c r="R46" s="118">
        <f t="shared" si="13"/>
        <v>242</v>
      </c>
      <c r="S46" s="29">
        <f t="shared" si="5"/>
        <v>461</v>
      </c>
      <c r="T46" s="119">
        <f t="shared" si="7"/>
        <v>54.613466334164585</v>
      </c>
      <c r="U46" s="120">
        <f t="shared" si="7"/>
        <v>59.753086419753089</v>
      </c>
      <c r="V46" s="121">
        <f t="shared" si="7"/>
        <v>57.196029776674941</v>
      </c>
      <c r="W46" s="119">
        <f t="shared" si="8"/>
        <v>31.963470319634702</v>
      </c>
      <c r="X46" s="120">
        <f t="shared" si="8"/>
        <v>39.669421487603309</v>
      </c>
      <c r="Y46" s="122">
        <f t="shared" si="8"/>
        <v>36.008676789587852</v>
      </c>
      <c r="Z46" s="75" t="s">
        <v>20</v>
      </c>
      <c r="AA46" s="19">
        <v>1</v>
      </c>
      <c r="AB46" s="119">
        <f t="shared" si="10"/>
        <v>36.159600997506239</v>
      </c>
      <c r="AC46" s="120">
        <f t="shared" si="11"/>
        <v>35.555555555555557</v>
      </c>
      <c r="AD46" s="121">
        <f t="shared" si="12"/>
        <v>35.856079404466499</v>
      </c>
    </row>
    <row r="47" spans="1:30" s="86" customFormat="1" ht="12" customHeight="1" x14ac:dyDescent="0.15">
      <c r="A47" s="37" t="s">
        <v>68</v>
      </c>
      <c r="B47" s="178">
        <v>168</v>
      </c>
      <c r="C47" s="179">
        <v>179</v>
      </c>
      <c r="D47" s="38">
        <f t="shared" si="0"/>
        <v>347</v>
      </c>
      <c r="E47" s="178">
        <v>6</v>
      </c>
      <c r="F47" s="179">
        <v>6</v>
      </c>
      <c r="G47" s="38">
        <f t="shared" si="1"/>
        <v>12</v>
      </c>
      <c r="H47" s="178">
        <v>28</v>
      </c>
      <c r="I47" s="179">
        <v>37</v>
      </c>
      <c r="J47" s="38">
        <f t="shared" si="2"/>
        <v>65</v>
      </c>
      <c r="K47" s="178">
        <v>0</v>
      </c>
      <c r="L47" s="179">
        <v>1</v>
      </c>
      <c r="M47" s="38">
        <f t="shared" si="3"/>
        <v>1</v>
      </c>
      <c r="N47" s="178">
        <v>94</v>
      </c>
      <c r="O47" s="179">
        <v>81</v>
      </c>
      <c r="P47" s="38">
        <f t="shared" si="4"/>
        <v>175</v>
      </c>
      <c r="Q47" s="93">
        <f t="shared" si="13"/>
        <v>128</v>
      </c>
      <c r="R47" s="94">
        <f t="shared" si="13"/>
        <v>125</v>
      </c>
      <c r="S47" s="39">
        <f t="shared" si="5"/>
        <v>253</v>
      </c>
      <c r="T47" s="95">
        <f t="shared" si="7"/>
        <v>76.19047619047619</v>
      </c>
      <c r="U47" s="96">
        <f t="shared" si="7"/>
        <v>69.832402234636874</v>
      </c>
      <c r="V47" s="97">
        <f t="shared" si="7"/>
        <v>72.910662824207492</v>
      </c>
      <c r="W47" s="95">
        <f t="shared" si="8"/>
        <v>26.5625</v>
      </c>
      <c r="X47" s="96">
        <f t="shared" si="8"/>
        <v>34.4</v>
      </c>
      <c r="Y47" s="98">
        <f t="shared" si="8"/>
        <v>30.434782608695656</v>
      </c>
      <c r="Z47" s="71" t="s">
        <v>20</v>
      </c>
      <c r="AA47" s="40">
        <f t="shared" ref="AA47:AA60" si="14">AA46+1</f>
        <v>2</v>
      </c>
      <c r="AB47" s="95">
        <f t="shared" si="10"/>
        <v>55.952380952380956</v>
      </c>
      <c r="AC47" s="96">
        <f t="shared" si="11"/>
        <v>45.251396648044697</v>
      </c>
      <c r="AD47" s="97">
        <f t="shared" si="12"/>
        <v>50.432276657060513</v>
      </c>
    </row>
    <row r="48" spans="1:30" ht="12" customHeight="1" x14ac:dyDescent="0.15">
      <c r="A48" s="11" t="s">
        <v>69</v>
      </c>
      <c r="B48" s="176">
        <v>194</v>
      </c>
      <c r="C48" s="177">
        <v>200</v>
      </c>
      <c r="D48" s="1">
        <f t="shared" si="0"/>
        <v>394</v>
      </c>
      <c r="E48" s="176">
        <v>5</v>
      </c>
      <c r="F48" s="177">
        <v>10</v>
      </c>
      <c r="G48" s="1">
        <f t="shared" si="1"/>
        <v>15</v>
      </c>
      <c r="H48" s="176">
        <v>37</v>
      </c>
      <c r="I48" s="177">
        <v>48</v>
      </c>
      <c r="J48" s="1">
        <f t="shared" si="2"/>
        <v>85</v>
      </c>
      <c r="K48" s="176">
        <v>1</v>
      </c>
      <c r="L48" s="177">
        <v>1</v>
      </c>
      <c r="M48" s="1">
        <f t="shared" si="3"/>
        <v>2</v>
      </c>
      <c r="N48" s="176">
        <v>94</v>
      </c>
      <c r="O48" s="177">
        <v>73</v>
      </c>
      <c r="P48" s="1">
        <f t="shared" si="4"/>
        <v>167</v>
      </c>
      <c r="Q48" s="87">
        <f t="shared" si="13"/>
        <v>137</v>
      </c>
      <c r="R48" s="88">
        <f t="shared" si="13"/>
        <v>132</v>
      </c>
      <c r="S48" s="2">
        <f t="shared" si="5"/>
        <v>269</v>
      </c>
      <c r="T48" s="89">
        <f t="shared" si="7"/>
        <v>70.618556701030926</v>
      </c>
      <c r="U48" s="90">
        <f t="shared" si="7"/>
        <v>66</v>
      </c>
      <c r="V48" s="91">
        <f t="shared" si="7"/>
        <v>68.274111675126903</v>
      </c>
      <c r="W48" s="89">
        <f t="shared" si="8"/>
        <v>30.656934306569344</v>
      </c>
      <c r="X48" s="90">
        <f t="shared" si="8"/>
        <v>43.939393939393938</v>
      </c>
      <c r="Y48" s="92">
        <f t="shared" si="8"/>
        <v>37.174721189591075</v>
      </c>
      <c r="Z48" s="70" t="s">
        <v>20</v>
      </c>
      <c r="AA48" s="17">
        <f t="shared" si="14"/>
        <v>3</v>
      </c>
      <c r="AB48" s="89">
        <f t="shared" si="10"/>
        <v>48.453608247422679</v>
      </c>
      <c r="AC48" s="90">
        <f t="shared" si="11"/>
        <v>36.5</v>
      </c>
      <c r="AD48" s="91">
        <f t="shared" si="12"/>
        <v>42.385786802030459</v>
      </c>
    </row>
    <row r="49" spans="1:30" s="86" customFormat="1" ht="12" customHeight="1" x14ac:dyDescent="0.15">
      <c r="A49" s="37" t="s">
        <v>70</v>
      </c>
      <c r="B49" s="178">
        <v>242</v>
      </c>
      <c r="C49" s="179">
        <v>281</v>
      </c>
      <c r="D49" s="38">
        <f t="shared" si="0"/>
        <v>523</v>
      </c>
      <c r="E49" s="178">
        <v>9</v>
      </c>
      <c r="F49" s="179">
        <v>5</v>
      </c>
      <c r="G49" s="38">
        <f t="shared" si="1"/>
        <v>14</v>
      </c>
      <c r="H49" s="178">
        <v>55</v>
      </c>
      <c r="I49" s="179">
        <v>91</v>
      </c>
      <c r="J49" s="38">
        <f t="shared" si="2"/>
        <v>146</v>
      </c>
      <c r="K49" s="178">
        <v>1</v>
      </c>
      <c r="L49" s="179">
        <v>2</v>
      </c>
      <c r="M49" s="38">
        <f t="shared" si="3"/>
        <v>3</v>
      </c>
      <c r="N49" s="178">
        <v>102</v>
      </c>
      <c r="O49" s="179">
        <v>81</v>
      </c>
      <c r="P49" s="38">
        <f t="shared" si="4"/>
        <v>183</v>
      </c>
      <c r="Q49" s="93">
        <f t="shared" si="13"/>
        <v>167</v>
      </c>
      <c r="R49" s="94">
        <f t="shared" si="13"/>
        <v>179</v>
      </c>
      <c r="S49" s="39">
        <f t="shared" si="5"/>
        <v>346</v>
      </c>
      <c r="T49" s="95">
        <f t="shared" si="7"/>
        <v>69.008264462809919</v>
      </c>
      <c r="U49" s="96">
        <f t="shared" si="7"/>
        <v>63.70106761565836</v>
      </c>
      <c r="V49" s="97">
        <f t="shared" si="7"/>
        <v>66.156787762906305</v>
      </c>
      <c r="W49" s="95">
        <f t="shared" si="8"/>
        <v>38.323353293413177</v>
      </c>
      <c r="X49" s="96">
        <f t="shared" si="8"/>
        <v>53.631284916201118</v>
      </c>
      <c r="Y49" s="98">
        <f t="shared" si="8"/>
        <v>46.24277456647399</v>
      </c>
      <c r="Z49" s="71" t="s">
        <v>20</v>
      </c>
      <c r="AA49" s="40">
        <f t="shared" si="14"/>
        <v>4</v>
      </c>
      <c r="AB49" s="95">
        <f t="shared" si="10"/>
        <v>42.148760330578511</v>
      </c>
      <c r="AC49" s="96">
        <f t="shared" si="11"/>
        <v>28.825622775800714</v>
      </c>
      <c r="AD49" s="97">
        <f t="shared" si="12"/>
        <v>34.990439770554495</v>
      </c>
    </row>
    <row r="50" spans="1:30" ht="12" customHeight="1" x14ac:dyDescent="0.15">
      <c r="A50" s="11" t="s">
        <v>71</v>
      </c>
      <c r="B50" s="176">
        <v>498</v>
      </c>
      <c r="C50" s="177">
        <v>534</v>
      </c>
      <c r="D50" s="1">
        <f t="shared" si="0"/>
        <v>1032</v>
      </c>
      <c r="E50" s="176">
        <v>20</v>
      </c>
      <c r="F50" s="177">
        <v>15</v>
      </c>
      <c r="G50" s="1">
        <f t="shared" si="1"/>
        <v>35</v>
      </c>
      <c r="H50" s="176">
        <v>103</v>
      </c>
      <c r="I50" s="177">
        <v>157</v>
      </c>
      <c r="J50" s="1">
        <f t="shared" si="2"/>
        <v>260</v>
      </c>
      <c r="K50" s="176">
        <v>1</v>
      </c>
      <c r="L50" s="177">
        <v>1</v>
      </c>
      <c r="M50" s="1">
        <f t="shared" si="3"/>
        <v>2</v>
      </c>
      <c r="N50" s="176">
        <v>186</v>
      </c>
      <c r="O50" s="177">
        <v>159</v>
      </c>
      <c r="P50" s="1">
        <f t="shared" si="4"/>
        <v>345</v>
      </c>
      <c r="Q50" s="87">
        <f t="shared" si="13"/>
        <v>310</v>
      </c>
      <c r="R50" s="88">
        <f t="shared" si="13"/>
        <v>332</v>
      </c>
      <c r="S50" s="2">
        <f t="shared" si="5"/>
        <v>642</v>
      </c>
      <c r="T50" s="89">
        <f t="shared" si="7"/>
        <v>62.248995983935743</v>
      </c>
      <c r="U50" s="90">
        <f t="shared" si="7"/>
        <v>62.172284644194754</v>
      </c>
      <c r="V50" s="91">
        <f t="shared" si="7"/>
        <v>62.209302325581397</v>
      </c>
      <c r="W50" s="89">
        <f t="shared" si="8"/>
        <v>39.677419354838712</v>
      </c>
      <c r="X50" s="90">
        <f t="shared" si="8"/>
        <v>51.807228915662648</v>
      </c>
      <c r="Y50" s="92">
        <f t="shared" si="8"/>
        <v>45.950155763239877</v>
      </c>
      <c r="Z50" s="70" t="s">
        <v>20</v>
      </c>
      <c r="AA50" s="17">
        <f t="shared" si="14"/>
        <v>5</v>
      </c>
      <c r="AB50" s="89">
        <f t="shared" si="10"/>
        <v>37.349397590361441</v>
      </c>
      <c r="AC50" s="90">
        <f t="shared" si="11"/>
        <v>29.775280898876407</v>
      </c>
      <c r="AD50" s="91">
        <f t="shared" si="12"/>
        <v>33.430232558139537</v>
      </c>
    </row>
    <row r="51" spans="1:30" s="86" customFormat="1" ht="12" customHeight="1" x14ac:dyDescent="0.15">
      <c r="A51" s="37" t="s">
        <v>72</v>
      </c>
      <c r="B51" s="178">
        <v>1323</v>
      </c>
      <c r="C51" s="179">
        <v>1387</v>
      </c>
      <c r="D51" s="38">
        <f t="shared" si="0"/>
        <v>2710</v>
      </c>
      <c r="E51" s="178">
        <v>60</v>
      </c>
      <c r="F51" s="179">
        <v>70</v>
      </c>
      <c r="G51" s="38">
        <f t="shared" si="1"/>
        <v>130</v>
      </c>
      <c r="H51" s="178">
        <v>218</v>
      </c>
      <c r="I51" s="179">
        <v>317</v>
      </c>
      <c r="J51" s="38">
        <f t="shared" si="2"/>
        <v>535</v>
      </c>
      <c r="K51" s="178">
        <v>4</v>
      </c>
      <c r="L51" s="179">
        <v>2</v>
      </c>
      <c r="M51" s="38">
        <f t="shared" si="3"/>
        <v>6</v>
      </c>
      <c r="N51" s="178">
        <v>456</v>
      </c>
      <c r="O51" s="179">
        <v>417</v>
      </c>
      <c r="P51" s="38">
        <f t="shared" si="4"/>
        <v>873</v>
      </c>
      <c r="Q51" s="93">
        <f t="shared" si="13"/>
        <v>738</v>
      </c>
      <c r="R51" s="94">
        <f t="shared" si="13"/>
        <v>806</v>
      </c>
      <c r="S51" s="39">
        <f t="shared" si="5"/>
        <v>1544</v>
      </c>
      <c r="T51" s="95">
        <f t="shared" si="7"/>
        <v>55.782312925170061</v>
      </c>
      <c r="U51" s="96">
        <f t="shared" si="7"/>
        <v>58.111031002162939</v>
      </c>
      <c r="V51" s="97">
        <f t="shared" si="7"/>
        <v>56.974169741697423</v>
      </c>
      <c r="W51" s="95">
        <f t="shared" si="8"/>
        <v>37.669376693766935</v>
      </c>
      <c r="X51" s="96">
        <f t="shared" si="8"/>
        <v>48.014888337468982</v>
      </c>
      <c r="Y51" s="98">
        <f t="shared" si="8"/>
        <v>43.069948186528492</v>
      </c>
      <c r="Z51" s="71" t="s">
        <v>20</v>
      </c>
      <c r="AA51" s="40">
        <f t="shared" si="14"/>
        <v>6</v>
      </c>
      <c r="AB51" s="95">
        <f t="shared" si="10"/>
        <v>34.467120181405896</v>
      </c>
      <c r="AC51" s="96">
        <f t="shared" si="11"/>
        <v>30.064888248017301</v>
      </c>
      <c r="AD51" s="97">
        <f t="shared" si="12"/>
        <v>32.214022140221402</v>
      </c>
    </row>
    <row r="52" spans="1:30" ht="12" customHeight="1" x14ac:dyDescent="0.15">
      <c r="A52" s="11" t="s">
        <v>73</v>
      </c>
      <c r="B52" s="176">
        <v>620</v>
      </c>
      <c r="C52" s="177">
        <v>621</v>
      </c>
      <c r="D52" s="1">
        <f t="shared" si="0"/>
        <v>1241</v>
      </c>
      <c r="E52" s="176">
        <v>20</v>
      </c>
      <c r="F52" s="177">
        <v>24</v>
      </c>
      <c r="G52" s="1">
        <f t="shared" si="1"/>
        <v>44</v>
      </c>
      <c r="H52" s="176">
        <v>115</v>
      </c>
      <c r="I52" s="177">
        <v>167</v>
      </c>
      <c r="J52" s="1">
        <f t="shared" si="2"/>
        <v>282</v>
      </c>
      <c r="K52" s="176">
        <v>2</v>
      </c>
      <c r="L52" s="177">
        <v>1</v>
      </c>
      <c r="M52" s="1">
        <f t="shared" si="3"/>
        <v>3</v>
      </c>
      <c r="N52" s="176">
        <v>239</v>
      </c>
      <c r="O52" s="177">
        <v>195</v>
      </c>
      <c r="P52" s="1">
        <f t="shared" si="4"/>
        <v>434</v>
      </c>
      <c r="Q52" s="87">
        <f t="shared" si="13"/>
        <v>376</v>
      </c>
      <c r="R52" s="88">
        <f t="shared" si="13"/>
        <v>387</v>
      </c>
      <c r="S52" s="2">
        <f t="shared" si="5"/>
        <v>763</v>
      </c>
      <c r="T52" s="89">
        <f t="shared" si="7"/>
        <v>60.645161290322577</v>
      </c>
      <c r="U52" s="90">
        <f t="shared" si="7"/>
        <v>62.318840579710141</v>
      </c>
      <c r="V52" s="91">
        <f t="shared" si="7"/>
        <v>61.482675261885575</v>
      </c>
      <c r="W52" s="89">
        <f t="shared" si="8"/>
        <v>35.904255319148938</v>
      </c>
      <c r="X52" s="90">
        <f t="shared" si="8"/>
        <v>49.354005167958661</v>
      </c>
      <c r="Y52" s="92">
        <f t="shared" si="8"/>
        <v>42.72608125819135</v>
      </c>
      <c r="Z52" s="70" t="s">
        <v>20</v>
      </c>
      <c r="AA52" s="17">
        <f t="shared" si="14"/>
        <v>7</v>
      </c>
      <c r="AB52" s="89">
        <f t="shared" si="10"/>
        <v>38.548387096774192</v>
      </c>
      <c r="AC52" s="90">
        <f t="shared" si="11"/>
        <v>31.40096618357488</v>
      </c>
      <c r="AD52" s="91">
        <f t="shared" si="12"/>
        <v>34.971796937953265</v>
      </c>
    </row>
    <row r="53" spans="1:30" s="86" customFormat="1" ht="12" customHeight="1" x14ac:dyDescent="0.15">
      <c r="A53" s="37" t="s">
        <v>74</v>
      </c>
      <c r="B53" s="178">
        <v>80</v>
      </c>
      <c r="C53" s="179">
        <v>93</v>
      </c>
      <c r="D53" s="38">
        <f t="shared" si="0"/>
        <v>173</v>
      </c>
      <c r="E53" s="178">
        <v>2</v>
      </c>
      <c r="F53" s="179">
        <v>3</v>
      </c>
      <c r="G53" s="38">
        <f t="shared" si="1"/>
        <v>5</v>
      </c>
      <c r="H53" s="178">
        <v>14</v>
      </c>
      <c r="I53" s="179">
        <v>19</v>
      </c>
      <c r="J53" s="38">
        <f t="shared" si="2"/>
        <v>33</v>
      </c>
      <c r="K53" s="178">
        <v>1</v>
      </c>
      <c r="L53" s="179">
        <v>0</v>
      </c>
      <c r="M53" s="38">
        <f t="shared" si="3"/>
        <v>1</v>
      </c>
      <c r="N53" s="178">
        <v>43</v>
      </c>
      <c r="O53" s="179">
        <v>51</v>
      </c>
      <c r="P53" s="38">
        <f t="shared" si="4"/>
        <v>94</v>
      </c>
      <c r="Q53" s="93">
        <f t="shared" si="13"/>
        <v>60</v>
      </c>
      <c r="R53" s="94">
        <f t="shared" si="13"/>
        <v>73</v>
      </c>
      <c r="S53" s="39">
        <f t="shared" si="5"/>
        <v>133</v>
      </c>
      <c r="T53" s="95">
        <f t="shared" si="7"/>
        <v>75</v>
      </c>
      <c r="U53" s="96">
        <f t="shared" si="7"/>
        <v>78.494623655913969</v>
      </c>
      <c r="V53" s="97">
        <f t="shared" si="7"/>
        <v>76.878612716763001</v>
      </c>
      <c r="W53" s="95">
        <f t="shared" si="8"/>
        <v>26.666666666666668</v>
      </c>
      <c r="X53" s="96">
        <f t="shared" si="8"/>
        <v>30.136986301369863</v>
      </c>
      <c r="Y53" s="98">
        <f t="shared" si="8"/>
        <v>28.571428571428569</v>
      </c>
      <c r="Z53" s="71" t="s">
        <v>20</v>
      </c>
      <c r="AA53" s="40">
        <f t="shared" si="14"/>
        <v>8</v>
      </c>
      <c r="AB53" s="95">
        <f t="shared" si="10"/>
        <v>53.75</v>
      </c>
      <c r="AC53" s="96">
        <f t="shared" si="11"/>
        <v>54.838709677419352</v>
      </c>
      <c r="AD53" s="97">
        <f t="shared" si="12"/>
        <v>54.335260115606928</v>
      </c>
    </row>
    <row r="54" spans="1:30" ht="12" customHeight="1" x14ac:dyDescent="0.15">
      <c r="A54" s="11" t="s">
        <v>75</v>
      </c>
      <c r="B54" s="176">
        <v>440</v>
      </c>
      <c r="C54" s="177">
        <v>476</v>
      </c>
      <c r="D54" s="1">
        <f t="shared" si="0"/>
        <v>916</v>
      </c>
      <c r="E54" s="176">
        <v>15</v>
      </c>
      <c r="F54" s="177">
        <v>19</v>
      </c>
      <c r="G54" s="1">
        <f t="shared" si="1"/>
        <v>34</v>
      </c>
      <c r="H54" s="176">
        <v>118</v>
      </c>
      <c r="I54" s="177">
        <v>152</v>
      </c>
      <c r="J54" s="1">
        <f t="shared" si="2"/>
        <v>270</v>
      </c>
      <c r="K54" s="176">
        <v>0</v>
      </c>
      <c r="L54" s="177">
        <v>1</v>
      </c>
      <c r="M54" s="1">
        <f t="shared" si="3"/>
        <v>1</v>
      </c>
      <c r="N54" s="176">
        <v>177</v>
      </c>
      <c r="O54" s="177">
        <v>153</v>
      </c>
      <c r="P54" s="1">
        <f t="shared" si="4"/>
        <v>330</v>
      </c>
      <c r="Q54" s="87">
        <f t="shared" si="13"/>
        <v>310</v>
      </c>
      <c r="R54" s="88">
        <f t="shared" si="13"/>
        <v>325</v>
      </c>
      <c r="S54" s="2">
        <f t="shared" si="5"/>
        <v>635</v>
      </c>
      <c r="T54" s="89">
        <f t="shared" si="7"/>
        <v>70.454545454545453</v>
      </c>
      <c r="U54" s="90">
        <f t="shared" si="7"/>
        <v>68.277310924369743</v>
      </c>
      <c r="V54" s="91">
        <f t="shared" si="7"/>
        <v>69.32314410480349</v>
      </c>
      <c r="W54" s="89">
        <f t="shared" si="8"/>
        <v>42.903225806451609</v>
      </c>
      <c r="X54" s="90">
        <f t="shared" si="8"/>
        <v>52.61538461538462</v>
      </c>
      <c r="Y54" s="92">
        <f t="shared" si="8"/>
        <v>47.874015748031496</v>
      </c>
      <c r="Z54" s="70" t="s">
        <v>20</v>
      </c>
      <c r="AA54" s="17">
        <f t="shared" si="14"/>
        <v>9</v>
      </c>
      <c r="AB54" s="89">
        <f t="shared" si="10"/>
        <v>40.227272727272727</v>
      </c>
      <c r="AC54" s="90">
        <f t="shared" si="11"/>
        <v>32.142857142857146</v>
      </c>
      <c r="AD54" s="91">
        <f t="shared" si="12"/>
        <v>36.026200873362448</v>
      </c>
    </row>
    <row r="55" spans="1:30" s="86" customFormat="1" ht="12" customHeight="1" x14ac:dyDescent="0.15">
      <c r="A55" s="37" t="s">
        <v>76</v>
      </c>
      <c r="B55" s="178">
        <v>102</v>
      </c>
      <c r="C55" s="179">
        <v>94</v>
      </c>
      <c r="D55" s="38">
        <f t="shared" si="0"/>
        <v>196</v>
      </c>
      <c r="E55" s="178">
        <v>7</v>
      </c>
      <c r="F55" s="179">
        <v>8</v>
      </c>
      <c r="G55" s="38">
        <f t="shared" si="1"/>
        <v>15</v>
      </c>
      <c r="H55" s="178">
        <v>26</v>
      </c>
      <c r="I55" s="179">
        <v>34</v>
      </c>
      <c r="J55" s="38">
        <f t="shared" si="2"/>
        <v>60</v>
      </c>
      <c r="K55" s="178">
        <v>0</v>
      </c>
      <c r="L55" s="179">
        <v>0</v>
      </c>
      <c r="M55" s="38">
        <f t="shared" si="3"/>
        <v>0</v>
      </c>
      <c r="N55" s="178">
        <v>50</v>
      </c>
      <c r="O55" s="179">
        <v>31</v>
      </c>
      <c r="P55" s="38">
        <f t="shared" si="4"/>
        <v>81</v>
      </c>
      <c r="Q55" s="93">
        <f t="shared" si="13"/>
        <v>83</v>
      </c>
      <c r="R55" s="94">
        <f t="shared" si="13"/>
        <v>73</v>
      </c>
      <c r="S55" s="39">
        <f t="shared" si="5"/>
        <v>156</v>
      </c>
      <c r="T55" s="95">
        <f t="shared" si="7"/>
        <v>81.372549019607845</v>
      </c>
      <c r="U55" s="96">
        <f t="shared" si="7"/>
        <v>77.659574468085097</v>
      </c>
      <c r="V55" s="97">
        <f t="shared" si="7"/>
        <v>79.591836734693871</v>
      </c>
      <c r="W55" s="95">
        <f t="shared" si="8"/>
        <v>39.75903614457831</v>
      </c>
      <c r="X55" s="96">
        <f t="shared" si="8"/>
        <v>57.534246575342465</v>
      </c>
      <c r="Y55" s="98">
        <f t="shared" si="8"/>
        <v>48.07692307692308</v>
      </c>
      <c r="Z55" s="71" t="s">
        <v>20</v>
      </c>
      <c r="AA55" s="40">
        <f t="shared" si="14"/>
        <v>10</v>
      </c>
      <c r="AB55" s="95">
        <f t="shared" si="10"/>
        <v>49.019607843137251</v>
      </c>
      <c r="AC55" s="96">
        <f t="shared" si="11"/>
        <v>32.978723404255319</v>
      </c>
      <c r="AD55" s="97">
        <f t="shared" si="12"/>
        <v>41.326530612244902</v>
      </c>
    </row>
    <row r="56" spans="1:30" ht="12" customHeight="1" x14ac:dyDescent="0.15">
      <c r="A56" s="11" t="s">
        <v>77</v>
      </c>
      <c r="B56" s="176">
        <v>199</v>
      </c>
      <c r="C56" s="177">
        <v>209</v>
      </c>
      <c r="D56" s="1">
        <f t="shared" si="0"/>
        <v>408</v>
      </c>
      <c r="E56" s="176">
        <v>9</v>
      </c>
      <c r="F56" s="177">
        <v>6</v>
      </c>
      <c r="G56" s="1">
        <f t="shared" si="1"/>
        <v>15</v>
      </c>
      <c r="H56" s="176">
        <v>39</v>
      </c>
      <c r="I56" s="177">
        <v>68</v>
      </c>
      <c r="J56" s="1">
        <f t="shared" si="2"/>
        <v>107</v>
      </c>
      <c r="K56" s="176">
        <v>1</v>
      </c>
      <c r="L56" s="177">
        <v>1</v>
      </c>
      <c r="M56" s="1">
        <f t="shared" si="3"/>
        <v>2</v>
      </c>
      <c r="N56" s="176">
        <v>92</v>
      </c>
      <c r="O56" s="177">
        <v>79</v>
      </c>
      <c r="P56" s="1">
        <f t="shared" si="4"/>
        <v>171</v>
      </c>
      <c r="Q56" s="87">
        <f t="shared" si="13"/>
        <v>141</v>
      </c>
      <c r="R56" s="88">
        <f t="shared" si="13"/>
        <v>154</v>
      </c>
      <c r="S56" s="2">
        <f t="shared" si="5"/>
        <v>295</v>
      </c>
      <c r="T56" s="89">
        <f t="shared" si="7"/>
        <v>70.854271356783912</v>
      </c>
      <c r="U56" s="90">
        <f t="shared" si="7"/>
        <v>73.68421052631578</v>
      </c>
      <c r="V56" s="91">
        <f t="shared" si="7"/>
        <v>72.303921568627445</v>
      </c>
      <c r="W56" s="89">
        <f t="shared" si="8"/>
        <v>34.042553191489361</v>
      </c>
      <c r="X56" s="90">
        <f t="shared" si="8"/>
        <v>48.051948051948052</v>
      </c>
      <c r="Y56" s="92">
        <f t="shared" si="8"/>
        <v>41.355932203389827</v>
      </c>
      <c r="Z56" s="70" t="s">
        <v>20</v>
      </c>
      <c r="AA56" s="17">
        <f t="shared" si="14"/>
        <v>11</v>
      </c>
      <c r="AB56" s="89">
        <f t="shared" si="10"/>
        <v>46.231155778894475</v>
      </c>
      <c r="AC56" s="90">
        <f t="shared" si="11"/>
        <v>37.799043062200951</v>
      </c>
      <c r="AD56" s="91">
        <f t="shared" si="12"/>
        <v>41.911764705882355</v>
      </c>
    </row>
    <row r="57" spans="1:30" s="86" customFormat="1" ht="12" customHeight="1" x14ac:dyDescent="0.15">
      <c r="A57" s="37" t="s">
        <v>78</v>
      </c>
      <c r="B57" s="178">
        <v>308</v>
      </c>
      <c r="C57" s="179">
        <v>316</v>
      </c>
      <c r="D57" s="38">
        <f t="shared" si="0"/>
        <v>624</v>
      </c>
      <c r="E57" s="178">
        <v>11</v>
      </c>
      <c r="F57" s="179">
        <v>13</v>
      </c>
      <c r="G57" s="38">
        <f t="shared" si="1"/>
        <v>24</v>
      </c>
      <c r="H57" s="178">
        <v>70</v>
      </c>
      <c r="I57" s="179">
        <v>93</v>
      </c>
      <c r="J57" s="38">
        <f t="shared" si="2"/>
        <v>163</v>
      </c>
      <c r="K57" s="178">
        <v>1</v>
      </c>
      <c r="L57" s="179">
        <v>0</v>
      </c>
      <c r="M57" s="38">
        <f t="shared" si="3"/>
        <v>1</v>
      </c>
      <c r="N57" s="178">
        <v>119</v>
      </c>
      <c r="O57" s="179">
        <v>121</v>
      </c>
      <c r="P57" s="38">
        <f t="shared" si="4"/>
        <v>240</v>
      </c>
      <c r="Q57" s="93">
        <f t="shared" si="13"/>
        <v>201</v>
      </c>
      <c r="R57" s="94">
        <f t="shared" si="13"/>
        <v>227</v>
      </c>
      <c r="S57" s="39">
        <f t="shared" si="5"/>
        <v>428</v>
      </c>
      <c r="T57" s="95">
        <f t="shared" si="7"/>
        <v>65.259740259740255</v>
      </c>
      <c r="U57" s="96">
        <f t="shared" si="7"/>
        <v>71.835443037974684</v>
      </c>
      <c r="V57" s="97">
        <f t="shared" si="7"/>
        <v>68.589743589743591</v>
      </c>
      <c r="W57" s="95">
        <f t="shared" si="8"/>
        <v>40.298507462686565</v>
      </c>
      <c r="X57" s="96">
        <f t="shared" si="8"/>
        <v>46.696035242290748</v>
      </c>
      <c r="Y57" s="98">
        <f t="shared" si="8"/>
        <v>43.691588785046733</v>
      </c>
      <c r="Z57" s="71" t="s">
        <v>20</v>
      </c>
      <c r="AA57" s="40">
        <f t="shared" si="14"/>
        <v>12</v>
      </c>
      <c r="AB57" s="95">
        <f t="shared" si="10"/>
        <v>38.636363636363633</v>
      </c>
      <c r="AC57" s="96">
        <f t="shared" si="11"/>
        <v>38.291139240506325</v>
      </c>
      <c r="AD57" s="97">
        <f t="shared" si="12"/>
        <v>38.461538461538467</v>
      </c>
    </row>
    <row r="58" spans="1:30" ht="12" customHeight="1" x14ac:dyDescent="0.15">
      <c r="A58" s="11" t="s">
        <v>79</v>
      </c>
      <c r="B58" s="176">
        <v>195</v>
      </c>
      <c r="C58" s="177">
        <v>186</v>
      </c>
      <c r="D58" s="1">
        <f t="shared" ref="D58:D60" si="15">SUM(B58:C58)</f>
        <v>381</v>
      </c>
      <c r="E58" s="176">
        <v>11</v>
      </c>
      <c r="F58" s="177">
        <v>10</v>
      </c>
      <c r="G58" s="1">
        <f t="shared" ref="G58:G60" si="16">SUM(E58:F58)</f>
        <v>21</v>
      </c>
      <c r="H58" s="176">
        <v>48</v>
      </c>
      <c r="I58" s="177">
        <v>59</v>
      </c>
      <c r="J58" s="1">
        <f t="shared" ref="J58:J60" si="17">SUM(H58:I58)</f>
        <v>107</v>
      </c>
      <c r="K58" s="176">
        <v>1</v>
      </c>
      <c r="L58" s="177">
        <v>0</v>
      </c>
      <c r="M58" s="1">
        <f t="shared" ref="M58:M60" si="18">SUM(K58:L58)</f>
        <v>1</v>
      </c>
      <c r="N58" s="176">
        <v>73</v>
      </c>
      <c r="O58" s="177">
        <v>50</v>
      </c>
      <c r="P58" s="1">
        <f t="shared" ref="P58:P60" si="19">SUM(N58:O58)</f>
        <v>123</v>
      </c>
      <c r="Q58" s="87">
        <f t="shared" si="13"/>
        <v>133</v>
      </c>
      <c r="R58" s="88">
        <f t="shared" si="13"/>
        <v>119</v>
      </c>
      <c r="S58" s="2">
        <f t="shared" si="5"/>
        <v>252</v>
      </c>
      <c r="T58" s="89">
        <f t="shared" si="7"/>
        <v>68.205128205128204</v>
      </c>
      <c r="U58" s="90">
        <f t="shared" si="7"/>
        <v>63.978494623655912</v>
      </c>
      <c r="V58" s="91">
        <f t="shared" si="7"/>
        <v>66.141732283464577</v>
      </c>
      <c r="W58" s="89">
        <f t="shared" si="8"/>
        <v>44.360902255639097</v>
      </c>
      <c r="X58" s="90">
        <f t="shared" si="8"/>
        <v>57.983193277310932</v>
      </c>
      <c r="Y58" s="92">
        <f t="shared" si="8"/>
        <v>50.793650793650791</v>
      </c>
      <c r="Z58" s="70" t="s">
        <v>20</v>
      </c>
      <c r="AA58" s="17">
        <f t="shared" si="14"/>
        <v>13</v>
      </c>
      <c r="AB58" s="89">
        <f t="shared" si="10"/>
        <v>37.435897435897438</v>
      </c>
      <c r="AC58" s="90">
        <f t="shared" si="11"/>
        <v>26.881720430107524</v>
      </c>
      <c r="AD58" s="91">
        <f t="shared" si="12"/>
        <v>32.283464566929133</v>
      </c>
    </row>
    <row r="59" spans="1:30" s="86" customFormat="1" ht="12" customHeight="1" x14ac:dyDescent="0.15">
      <c r="A59" s="37" t="s">
        <v>80</v>
      </c>
      <c r="B59" s="178">
        <v>85</v>
      </c>
      <c r="C59" s="179">
        <v>89</v>
      </c>
      <c r="D59" s="38">
        <f t="shared" si="15"/>
        <v>174</v>
      </c>
      <c r="E59" s="178">
        <v>2</v>
      </c>
      <c r="F59" s="179">
        <v>5</v>
      </c>
      <c r="G59" s="38">
        <f t="shared" si="16"/>
        <v>7</v>
      </c>
      <c r="H59" s="178">
        <v>18</v>
      </c>
      <c r="I59" s="179">
        <v>18</v>
      </c>
      <c r="J59" s="38">
        <f t="shared" si="17"/>
        <v>36</v>
      </c>
      <c r="K59" s="178">
        <v>0</v>
      </c>
      <c r="L59" s="179">
        <v>0</v>
      </c>
      <c r="M59" s="38">
        <f t="shared" si="18"/>
        <v>0</v>
      </c>
      <c r="N59" s="178">
        <v>42</v>
      </c>
      <c r="O59" s="179">
        <v>30</v>
      </c>
      <c r="P59" s="38">
        <f t="shared" si="19"/>
        <v>72</v>
      </c>
      <c r="Q59" s="93">
        <f t="shared" si="13"/>
        <v>62</v>
      </c>
      <c r="R59" s="94">
        <f t="shared" si="13"/>
        <v>53</v>
      </c>
      <c r="S59" s="39">
        <f t="shared" si="5"/>
        <v>115</v>
      </c>
      <c r="T59" s="95">
        <f t="shared" ref="T59:V74" si="20">Q59/B59*100</f>
        <v>72.941176470588232</v>
      </c>
      <c r="U59" s="96">
        <f t="shared" si="20"/>
        <v>59.550561797752813</v>
      </c>
      <c r="V59" s="97">
        <f t="shared" si="20"/>
        <v>66.091954022988503</v>
      </c>
      <c r="W59" s="95">
        <f t="shared" ref="W59:Y72" si="21">(E59+H59)/Q59*100</f>
        <v>32.258064516129032</v>
      </c>
      <c r="X59" s="96">
        <f t="shared" si="21"/>
        <v>43.39622641509434</v>
      </c>
      <c r="Y59" s="98">
        <f>(G59+J59)/S59*100</f>
        <v>37.391304347826086</v>
      </c>
      <c r="Z59" s="71" t="s">
        <v>20</v>
      </c>
      <c r="AA59" s="40">
        <f t="shared" si="14"/>
        <v>14</v>
      </c>
      <c r="AB59" s="95">
        <f t="shared" si="10"/>
        <v>49.411764705882355</v>
      </c>
      <c r="AC59" s="96">
        <f t="shared" si="11"/>
        <v>33.707865168539328</v>
      </c>
      <c r="AD59" s="97">
        <f t="shared" si="12"/>
        <v>41.379310344827587</v>
      </c>
    </row>
    <row r="60" spans="1:30" ht="12" customHeight="1" thickBot="1" x14ac:dyDescent="0.2">
      <c r="A60" s="30" t="s">
        <v>81</v>
      </c>
      <c r="B60" s="186">
        <v>55</v>
      </c>
      <c r="C60" s="187">
        <v>51</v>
      </c>
      <c r="D60" s="31">
        <f t="shared" si="15"/>
        <v>106</v>
      </c>
      <c r="E60" s="186">
        <v>1</v>
      </c>
      <c r="F60" s="187">
        <v>2</v>
      </c>
      <c r="G60" s="31">
        <f t="shared" si="16"/>
        <v>3</v>
      </c>
      <c r="H60" s="186">
        <v>11</v>
      </c>
      <c r="I60" s="187">
        <v>10</v>
      </c>
      <c r="J60" s="31">
        <f t="shared" si="17"/>
        <v>21</v>
      </c>
      <c r="K60" s="186">
        <v>0</v>
      </c>
      <c r="L60" s="187">
        <v>0</v>
      </c>
      <c r="M60" s="31">
        <f t="shared" si="18"/>
        <v>0</v>
      </c>
      <c r="N60" s="186">
        <v>29</v>
      </c>
      <c r="O60" s="187">
        <v>26</v>
      </c>
      <c r="P60" s="31">
        <f t="shared" si="19"/>
        <v>55</v>
      </c>
      <c r="Q60" s="123">
        <f t="shared" si="13"/>
        <v>41</v>
      </c>
      <c r="R60" s="124">
        <f t="shared" si="13"/>
        <v>38</v>
      </c>
      <c r="S60" s="32">
        <f t="shared" si="5"/>
        <v>79</v>
      </c>
      <c r="T60" s="125">
        <f t="shared" si="20"/>
        <v>74.545454545454547</v>
      </c>
      <c r="U60" s="126">
        <f t="shared" si="20"/>
        <v>74.509803921568633</v>
      </c>
      <c r="V60" s="127">
        <f t="shared" si="20"/>
        <v>74.528301886792448</v>
      </c>
      <c r="W60" s="125">
        <f t="shared" si="21"/>
        <v>29.268292682926827</v>
      </c>
      <c r="X60" s="126">
        <f t="shared" si="21"/>
        <v>31.578947368421051</v>
      </c>
      <c r="Y60" s="128">
        <f t="shared" si="21"/>
        <v>30.37974683544304</v>
      </c>
      <c r="Z60" s="72" t="s">
        <v>20</v>
      </c>
      <c r="AA60" s="18">
        <f t="shared" si="14"/>
        <v>15</v>
      </c>
      <c r="AB60" s="125">
        <f t="shared" si="10"/>
        <v>52.72727272727272</v>
      </c>
      <c r="AC60" s="126">
        <f t="shared" si="11"/>
        <v>50.980392156862742</v>
      </c>
      <c r="AD60" s="127">
        <f t="shared" si="12"/>
        <v>51.886792452830186</v>
      </c>
    </row>
    <row r="61" spans="1:30" s="86" customFormat="1" ht="12" customHeight="1" x14ac:dyDescent="0.15">
      <c r="A61" s="49" t="s">
        <v>83</v>
      </c>
      <c r="B61" s="50">
        <f t="shared" ref="B61:R61" si="22">SUMIF($A$5:$A$60,"黒沢尻*",B$5:B$60)</f>
        <v>15078</v>
      </c>
      <c r="C61" s="51">
        <f t="shared" si="22"/>
        <v>14962</v>
      </c>
      <c r="D61" s="52">
        <f t="shared" si="22"/>
        <v>30040</v>
      </c>
      <c r="E61" s="50">
        <f t="shared" si="22"/>
        <v>1641</v>
      </c>
      <c r="F61" s="51">
        <f t="shared" si="22"/>
        <v>1925</v>
      </c>
      <c r="G61" s="52">
        <f t="shared" si="22"/>
        <v>3566</v>
      </c>
      <c r="H61" s="50">
        <f t="shared" si="22"/>
        <v>1312</v>
      </c>
      <c r="I61" s="51">
        <f t="shared" si="22"/>
        <v>1757</v>
      </c>
      <c r="J61" s="52">
        <f t="shared" si="22"/>
        <v>3069</v>
      </c>
      <c r="K61" s="50">
        <f t="shared" si="22"/>
        <v>31</v>
      </c>
      <c r="L61" s="51">
        <f t="shared" si="22"/>
        <v>36</v>
      </c>
      <c r="M61" s="52">
        <f t="shared" si="22"/>
        <v>67</v>
      </c>
      <c r="N61" s="50">
        <f t="shared" si="22"/>
        <v>4488</v>
      </c>
      <c r="O61" s="51">
        <f t="shared" si="22"/>
        <v>4131</v>
      </c>
      <c r="P61" s="52">
        <f t="shared" si="22"/>
        <v>8619</v>
      </c>
      <c r="Q61" s="50">
        <f t="shared" si="22"/>
        <v>7472</v>
      </c>
      <c r="R61" s="51">
        <f t="shared" si="22"/>
        <v>7849</v>
      </c>
      <c r="S61" s="53">
        <f t="shared" si="5"/>
        <v>15321</v>
      </c>
      <c r="T61" s="129">
        <f t="shared" si="20"/>
        <v>49.555643984613347</v>
      </c>
      <c r="U61" s="130">
        <f t="shared" si="20"/>
        <v>52.459564229381094</v>
      </c>
      <c r="V61" s="131">
        <f t="shared" si="20"/>
        <v>51.001997336884152</v>
      </c>
      <c r="W61" s="129">
        <f t="shared" si="21"/>
        <v>39.520877944325484</v>
      </c>
      <c r="X61" s="130">
        <f t="shared" si="21"/>
        <v>46.910434450248438</v>
      </c>
      <c r="Y61" s="132">
        <f t="shared" si="21"/>
        <v>43.306572678023628</v>
      </c>
      <c r="Z61" s="199" t="s">
        <v>5</v>
      </c>
      <c r="AA61" s="200"/>
      <c r="AB61" s="129">
        <f t="shared" si="10"/>
        <v>29.765220851571826</v>
      </c>
      <c r="AC61" s="130">
        <f t="shared" si="11"/>
        <v>27.609945194492713</v>
      </c>
      <c r="AD61" s="131">
        <f t="shared" si="12"/>
        <v>28.691744340878827</v>
      </c>
    </row>
    <row r="62" spans="1:30" ht="12" customHeight="1" x14ac:dyDescent="0.15">
      <c r="A62" s="27" t="s">
        <v>84</v>
      </c>
      <c r="B62" s="5">
        <f t="shared" ref="B62:R62" si="23">SUMIF($A$5:$A$60,"飯豊*",B$5:B$60)</f>
        <v>4681</v>
      </c>
      <c r="C62" s="6">
        <f t="shared" si="23"/>
        <v>4690</v>
      </c>
      <c r="D62" s="6">
        <f t="shared" si="23"/>
        <v>9371</v>
      </c>
      <c r="E62" s="5">
        <f t="shared" si="23"/>
        <v>254</v>
      </c>
      <c r="F62" s="6">
        <f t="shared" si="23"/>
        <v>299</v>
      </c>
      <c r="G62" s="6">
        <f t="shared" si="23"/>
        <v>553</v>
      </c>
      <c r="H62" s="5">
        <f t="shared" si="23"/>
        <v>558</v>
      </c>
      <c r="I62" s="6">
        <f t="shared" si="23"/>
        <v>749</v>
      </c>
      <c r="J62" s="6">
        <f t="shared" si="23"/>
        <v>1307</v>
      </c>
      <c r="K62" s="5">
        <f t="shared" si="23"/>
        <v>10</v>
      </c>
      <c r="L62" s="6">
        <f t="shared" si="23"/>
        <v>7</v>
      </c>
      <c r="M62" s="6">
        <f t="shared" si="23"/>
        <v>17</v>
      </c>
      <c r="N62" s="5">
        <f t="shared" si="23"/>
        <v>1453</v>
      </c>
      <c r="O62" s="6">
        <f t="shared" si="23"/>
        <v>1312</v>
      </c>
      <c r="P62" s="6">
        <f t="shared" si="23"/>
        <v>2765</v>
      </c>
      <c r="Q62" s="5">
        <f t="shared" si="23"/>
        <v>2275</v>
      </c>
      <c r="R62" s="6">
        <f t="shared" si="23"/>
        <v>2367</v>
      </c>
      <c r="S62" s="7">
        <f t="shared" si="5"/>
        <v>4642</v>
      </c>
      <c r="T62" s="133">
        <f t="shared" si="20"/>
        <v>48.600726340525533</v>
      </c>
      <c r="U62" s="134">
        <f t="shared" si="20"/>
        <v>50.469083155650317</v>
      </c>
      <c r="V62" s="135">
        <f t="shared" si="20"/>
        <v>49.535801942161989</v>
      </c>
      <c r="W62" s="133">
        <f t="shared" si="21"/>
        <v>35.692307692307693</v>
      </c>
      <c r="X62" s="134">
        <f t="shared" si="21"/>
        <v>44.275454161385717</v>
      </c>
      <c r="Y62" s="136">
        <f t="shared" si="21"/>
        <v>40.068935803532959</v>
      </c>
      <c r="Z62" s="201" t="s">
        <v>5</v>
      </c>
      <c r="AA62" s="202"/>
      <c r="AB62" s="133">
        <f t="shared" si="10"/>
        <v>31.040375988036743</v>
      </c>
      <c r="AC62" s="134">
        <f t="shared" si="11"/>
        <v>27.974413646055435</v>
      </c>
      <c r="AD62" s="135">
        <f t="shared" si="12"/>
        <v>29.505922526944829</v>
      </c>
    </row>
    <row r="63" spans="1:30" s="86" customFormat="1" ht="12" customHeight="1" x14ac:dyDescent="0.15">
      <c r="A63" s="54" t="s">
        <v>85</v>
      </c>
      <c r="B63" s="55">
        <f t="shared" ref="B63:R63" si="24">SUMIF($A$5:$A$60,"二子*",B$5:B$60)</f>
        <v>1455</v>
      </c>
      <c r="C63" s="56">
        <f t="shared" si="24"/>
        <v>1450</v>
      </c>
      <c r="D63" s="56">
        <f t="shared" si="24"/>
        <v>2905</v>
      </c>
      <c r="E63" s="55">
        <f t="shared" si="24"/>
        <v>123</v>
      </c>
      <c r="F63" s="56">
        <f t="shared" si="24"/>
        <v>158</v>
      </c>
      <c r="G63" s="56">
        <f t="shared" si="24"/>
        <v>281</v>
      </c>
      <c r="H63" s="55">
        <f t="shared" si="24"/>
        <v>119</v>
      </c>
      <c r="I63" s="56">
        <f t="shared" si="24"/>
        <v>187</v>
      </c>
      <c r="J63" s="56">
        <f t="shared" si="24"/>
        <v>306</v>
      </c>
      <c r="K63" s="55">
        <f t="shared" si="24"/>
        <v>5</v>
      </c>
      <c r="L63" s="56">
        <f t="shared" si="24"/>
        <v>5</v>
      </c>
      <c r="M63" s="56">
        <f t="shared" si="24"/>
        <v>10</v>
      </c>
      <c r="N63" s="55">
        <f t="shared" si="24"/>
        <v>551</v>
      </c>
      <c r="O63" s="56">
        <f t="shared" si="24"/>
        <v>500</v>
      </c>
      <c r="P63" s="56">
        <f t="shared" si="24"/>
        <v>1051</v>
      </c>
      <c r="Q63" s="55">
        <f t="shared" si="24"/>
        <v>798</v>
      </c>
      <c r="R63" s="56">
        <f t="shared" si="24"/>
        <v>850</v>
      </c>
      <c r="S63" s="57">
        <f t="shared" si="5"/>
        <v>1648</v>
      </c>
      <c r="T63" s="137">
        <f t="shared" si="20"/>
        <v>54.845360824742272</v>
      </c>
      <c r="U63" s="138">
        <f t="shared" si="20"/>
        <v>58.620689655172406</v>
      </c>
      <c r="V63" s="139">
        <f t="shared" si="20"/>
        <v>56.729776247848541</v>
      </c>
      <c r="W63" s="137">
        <f t="shared" si="21"/>
        <v>30.32581453634085</v>
      </c>
      <c r="X63" s="138">
        <f t="shared" si="21"/>
        <v>40.588235294117645</v>
      </c>
      <c r="Y63" s="140">
        <f t="shared" si="21"/>
        <v>35.618932038834949</v>
      </c>
      <c r="Z63" s="199" t="s">
        <v>5</v>
      </c>
      <c r="AA63" s="200"/>
      <c r="AB63" s="137">
        <f t="shared" si="10"/>
        <v>37.869415807560138</v>
      </c>
      <c r="AC63" s="138">
        <f t="shared" si="11"/>
        <v>34.482758620689658</v>
      </c>
      <c r="AD63" s="139">
        <f t="shared" si="12"/>
        <v>36.179001721170394</v>
      </c>
    </row>
    <row r="64" spans="1:30" ht="12" customHeight="1" x14ac:dyDescent="0.15">
      <c r="A64" s="27" t="s">
        <v>86</v>
      </c>
      <c r="B64" s="5">
        <f t="shared" ref="B64:R64" si="25">SUMIF($A$5:$A$60,"更木*",B$5:B$60)</f>
        <v>408</v>
      </c>
      <c r="C64" s="6">
        <f t="shared" si="25"/>
        <v>471</v>
      </c>
      <c r="D64" s="6">
        <f t="shared" si="25"/>
        <v>879</v>
      </c>
      <c r="E64" s="5">
        <f t="shared" si="25"/>
        <v>33</v>
      </c>
      <c r="F64" s="6">
        <f t="shared" si="25"/>
        <v>30</v>
      </c>
      <c r="G64" s="6">
        <f t="shared" si="25"/>
        <v>63</v>
      </c>
      <c r="H64" s="5">
        <f t="shared" si="25"/>
        <v>32</v>
      </c>
      <c r="I64" s="6">
        <f t="shared" si="25"/>
        <v>45</v>
      </c>
      <c r="J64" s="6">
        <f t="shared" si="25"/>
        <v>77</v>
      </c>
      <c r="K64" s="5">
        <f t="shared" si="25"/>
        <v>3</v>
      </c>
      <c r="L64" s="6">
        <f t="shared" si="25"/>
        <v>7</v>
      </c>
      <c r="M64" s="6">
        <f t="shared" si="25"/>
        <v>10</v>
      </c>
      <c r="N64" s="5">
        <f t="shared" si="25"/>
        <v>203</v>
      </c>
      <c r="O64" s="6">
        <f t="shared" si="25"/>
        <v>201</v>
      </c>
      <c r="P64" s="6">
        <f t="shared" si="25"/>
        <v>404</v>
      </c>
      <c r="Q64" s="5">
        <f t="shared" si="25"/>
        <v>271</v>
      </c>
      <c r="R64" s="6">
        <f t="shared" si="25"/>
        <v>283</v>
      </c>
      <c r="S64" s="7">
        <f t="shared" si="5"/>
        <v>554</v>
      </c>
      <c r="T64" s="133">
        <f t="shared" si="20"/>
        <v>66.421568627450981</v>
      </c>
      <c r="U64" s="134">
        <f t="shared" si="20"/>
        <v>60.08492569002123</v>
      </c>
      <c r="V64" s="135">
        <f t="shared" si="20"/>
        <v>63.026166097838455</v>
      </c>
      <c r="W64" s="133">
        <f t="shared" si="21"/>
        <v>23.985239852398525</v>
      </c>
      <c r="X64" s="134">
        <f t="shared" si="21"/>
        <v>26.501766784452297</v>
      </c>
      <c r="Y64" s="136">
        <f t="shared" si="21"/>
        <v>25.270758122743679</v>
      </c>
      <c r="Z64" s="201" t="s">
        <v>5</v>
      </c>
      <c r="AA64" s="202"/>
      <c r="AB64" s="133">
        <f t="shared" si="10"/>
        <v>49.754901960784316</v>
      </c>
      <c r="AC64" s="134">
        <f t="shared" si="11"/>
        <v>42.675159235668794</v>
      </c>
      <c r="AD64" s="135">
        <f t="shared" si="12"/>
        <v>45.961319681456196</v>
      </c>
    </row>
    <row r="65" spans="1:30" s="86" customFormat="1" ht="12" customHeight="1" x14ac:dyDescent="0.15">
      <c r="A65" s="54" t="s">
        <v>87</v>
      </c>
      <c r="B65" s="55">
        <f t="shared" ref="B65:R65" si="26">SUMIF($A$5:$A$60,"黒岩*",B$5:B$60)</f>
        <v>385</v>
      </c>
      <c r="C65" s="56">
        <f t="shared" si="26"/>
        <v>399</v>
      </c>
      <c r="D65" s="56">
        <f t="shared" si="26"/>
        <v>784</v>
      </c>
      <c r="E65" s="55">
        <f t="shared" si="26"/>
        <v>48</v>
      </c>
      <c r="F65" s="56">
        <f t="shared" si="26"/>
        <v>57</v>
      </c>
      <c r="G65" s="56">
        <f t="shared" si="26"/>
        <v>105</v>
      </c>
      <c r="H65" s="55">
        <f t="shared" si="26"/>
        <v>45</v>
      </c>
      <c r="I65" s="56">
        <f t="shared" si="26"/>
        <v>52</v>
      </c>
      <c r="J65" s="56">
        <f t="shared" si="26"/>
        <v>97</v>
      </c>
      <c r="K65" s="55">
        <f t="shared" si="26"/>
        <v>3</v>
      </c>
      <c r="L65" s="56">
        <f t="shared" si="26"/>
        <v>0</v>
      </c>
      <c r="M65" s="56">
        <f t="shared" si="26"/>
        <v>3</v>
      </c>
      <c r="N65" s="55">
        <f t="shared" si="26"/>
        <v>136</v>
      </c>
      <c r="O65" s="56">
        <f t="shared" si="26"/>
        <v>112</v>
      </c>
      <c r="P65" s="56">
        <f t="shared" si="26"/>
        <v>248</v>
      </c>
      <c r="Q65" s="55">
        <f t="shared" si="26"/>
        <v>232</v>
      </c>
      <c r="R65" s="56">
        <f t="shared" si="26"/>
        <v>221</v>
      </c>
      <c r="S65" s="57">
        <f t="shared" si="5"/>
        <v>453</v>
      </c>
      <c r="T65" s="137">
        <f t="shared" si="20"/>
        <v>60.259740259740255</v>
      </c>
      <c r="U65" s="138">
        <f t="shared" si="20"/>
        <v>55.388471177944865</v>
      </c>
      <c r="V65" s="139">
        <f t="shared" si="20"/>
        <v>57.780612244897952</v>
      </c>
      <c r="W65" s="137">
        <f t="shared" si="21"/>
        <v>40.086206896551722</v>
      </c>
      <c r="X65" s="138">
        <f t="shared" si="21"/>
        <v>49.321266968325794</v>
      </c>
      <c r="Y65" s="140">
        <f t="shared" si="21"/>
        <v>44.5916114790287</v>
      </c>
      <c r="Z65" s="199" t="s">
        <v>5</v>
      </c>
      <c r="AA65" s="200"/>
      <c r="AB65" s="137">
        <f t="shared" si="10"/>
        <v>35.324675324675326</v>
      </c>
      <c r="AC65" s="138">
        <f t="shared" si="11"/>
        <v>28.07017543859649</v>
      </c>
      <c r="AD65" s="139">
        <f t="shared" si="12"/>
        <v>31.632653061224492</v>
      </c>
    </row>
    <row r="66" spans="1:30" ht="12" customHeight="1" x14ac:dyDescent="0.15">
      <c r="A66" s="27" t="s">
        <v>88</v>
      </c>
      <c r="B66" s="5">
        <f t="shared" ref="B66:R66" si="27">SUMIF($A$5:$A$60,"口内*",B$5:B$60)</f>
        <v>608</v>
      </c>
      <c r="C66" s="6">
        <f t="shared" si="27"/>
        <v>592</v>
      </c>
      <c r="D66" s="6">
        <f t="shared" si="27"/>
        <v>1200</v>
      </c>
      <c r="E66" s="5">
        <f t="shared" si="27"/>
        <v>66</v>
      </c>
      <c r="F66" s="6">
        <f t="shared" si="27"/>
        <v>65</v>
      </c>
      <c r="G66" s="6">
        <f t="shared" si="27"/>
        <v>131</v>
      </c>
      <c r="H66" s="5">
        <f t="shared" si="27"/>
        <v>54</v>
      </c>
      <c r="I66" s="6">
        <f t="shared" si="27"/>
        <v>77</v>
      </c>
      <c r="J66" s="6">
        <f t="shared" si="27"/>
        <v>131</v>
      </c>
      <c r="K66" s="5">
        <f t="shared" si="27"/>
        <v>1</v>
      </c>
      <c r="L66" s="6">
        <f t="shared" si="27"/>
        <v>3</v>
      </c>
      <c r="M66" s="6">
        <f t="shared" si="27"/>
        <v>4</v>
      </c>
      <c r="N66" s="5">
        <f t="shared" si="27"/>
        <v>260</v>
      </c>
      <c r="O66" s="6">
        <f t="shared" si="27"/>
        <v>218</v>
      </c>
      <c r="P66" s="6">
        <f t="shared" si="27"/>
        <v>478</v>
      </c>
      <c r="Q66" s="5">
        <f t="shared" si="27"/>
        <v>381</v>
      </c>
      <c r="R66" s="6">
        <f t="shared" si="27"/>
        <v>363</v>
      </c>
      <c r="S66" s="7">
        <f t="shared" si="5"/>
        <v>744</v>
      </c>
      <c r="T66" s="133">
        <f t="shared" si="20"/>
        <v>62.664473684210535</v>
      </c>
      <c r="U66" s="134">
        <f t="shared" si="20"/>
        <v>61.317567567567565</v>
      </c>
      <c r="V66" s="135">
        <f t="shared" si="20"/>
        <v>62</v>
      </c>
      <c r="W66" s="133">
        <f t="shared" si="21"/>
        <v>31.496062992125985</v>
      </c>
      <c r="X66" s="134">
        <f t="shared" si="21"/>
        <v>39.11845730027548</v>
      </c>
      <c r="Y66" s="136">
        <f t="shared" si="21"/>
        <v>35.215053763440864</v>
      </c>
      <c r="Z66" s="201" t="s">
        <v>5</v>
      </c>
      <c r="AA66" s="202"/>
      <c r="AB66" s="133">
        <f t="shared" si="10"/>
        <v>42.763157894736842</v>
      </c>
      <c r="AC66" s="134">
        <f t="shared" si="11"/>
        <v>36.824324324324323</v>
      </c>
      <c r="AD66" s="135">
        <f t="shared" si="12"/>
        <v>39.833333333333329</v>
      </c>
    </row>
    <row r="67" spans="1:30" s="86" customFormat="1" ht="12" customHeight="1" x14ac:dyDescent="0.15">
      <c r="A67" s="54" t="s">
        <v>89</v>
      </c>
      <c r="B67" s="55">
        <f t="shared" ref="B67:R67" si="28">SUMIF($A$5:$A$60,"稲瀬*",B$5:B$60)</f>
        <v>335</v>
      </c>
      <c r="C67" s="56">
        <f t="shared" si="28"/>
        <v>329</v>
      </c>
      <c r="D67" s="56">
        <f t="shared" si="28"/>
        <v>664</v>
      </c>
      <c r="E67" s="55">
        <f t="shared" si="28"/>
        <v>51</v>
      </c>
      <c r="F67" s="56">
        <f t="shared" si="28"/>
        <v>50</v>
      </c>
      <c r="G67" s="56">
        <f t="shared" si="28"/>
        <v>101</v>
      </c>
      <c r="H67" s="55">
        <f t="shared" si="28"/>
        <v>38</v>
      </c>
      <c r="I67" s="56">
        <f t="shared" si="28"/>
        <v>45</v>
      </c>
      <c r="J67" s="56">
        <f t="shared" si="28"/>
        <v>83</v>
      </c>
      <c r="K67" s="55">
        <f t="shared" si="28"/>
        <v>1</v>
      </c>
      <c r="L67" s="56">
        <f t="shared" si="28"/>
        <v>1</v>
      </c>
      <c r="M67" s="56">
        <f t="shared" si="28"/>
        <v>2</v>
      </c>
      <c r="N67" s="55">
        <f t="shared" si="28"/>
        <v>129</v>
      </c>
      <c r="O67" s="56">
        <f t="shared" si="28"/>
        <v>108</v>
      </c>
      <c r="P67" s="56">
        <f t="shared" si="28"/>
        <v>237</v>
      </c>
      <c r="Q67" s="55">
        <f t="shared" si="28"/>
        <v>219</v>
      </c>
      <c r="R67" s="56">
        <f t="shared" si="28"/>
        <v>204</v>
      </c>
      <c r="S67" s="57">
        <f t="shared" si="5"/>
        <v>423</v>
      </c>
      <c r="T67" s="137">
        <f t="shared" si="20"/>
        <v>65.373134328358205</v>
      </c>
      <c r="U67" s="138">
        <f t="shared" si="20"/>
        <v>62.006079027355618</v>
      </c>
      <c r="V67" s="139">
        <f t="shared" si="20"/>
        <v>63.704819277108435</v>
      </c>
      <c r="W67" s="137">
        <f t="shared" si="21"/>
        <v>40.639269406392692</v>
      </c>
      <c r="X67" s="138">
        <f t="shared" si="21"/>
        <v>46.568627450980394</v>
      </c>
      <c r="Y67" s="140">
        <f t="shared" si="21"/>
        <v>43.498817966903076</v>
      </c>
      <c r="Z67" s="199" t="s">
        <v>5</v>
      </c>
      <c r="AA67" s="200"/>
      <c r="AB67" s="137">
        <f t="shared" si="10"/>
        <v>38.507462686567159</v>
      </c>
      <c r="AC67" s="138">
        <f t="shared" si="11"/>
        <v>32.826747720364743</v>
      </c>
      <c r="AD67" s="139">
        <f t="shared" si="12"/>
        <v>35.692771084337352</v>
      </c>
    </row>
    <row r="68" spans="1:30" ht="12" customHeight="1" x14ac:dyDescent="0.15">
      <c r="A68" s="27" t="s">
        <v>90</v>
      </c>
      <c r="B68" s="5">
        <f t="shared" ref="B68:R68" si="29">SUMIF($A$5:$A$60,"相去*",B$5:B$60)</f>
        <v>3247</v>
      </c>
      <c r="C68" s="6">
        <f t="shared" si="29"/>
        <v>3319</v>
      </c>
      <c r="D68" s="6">
        <f t="shared" si="29"/>
        <v>6566</v>
      </c>
      <c r="E68" s="5">
        <f t="shared" si="29"/>
        <v>232</v>
      </c>
      <c r="F68" s="6">
        <f t="shared" si="29"/>
        <v>277</v>
      </c>
      <c r="G68" s="6">
        <f t="shared" si="29"/>
        <v>509</v>
      </c>
      <c r="H68" s="5">
        <f t="shared" si="29"/>
        <v>371</v>
      </c>
      <c r="I68" s="6">
        <f t="shared" si="29"/>
        <v>498</v>
      </c>
      <c r="J68" s="6">
        <f t="shared" si="29"/>
        <v>869</v>
      </c>
      <c r="K68" s="5">
        <f t="shared" si="29"/>
        <v>6</v>
      </c>
      <c r="L68" s="6">
        <f t="shared" si="29"/>
        <v>10</v>
      </c>
      <c r="M68" s="6">
        <f t="shared" si="29"/>
        <v>16</v>
      </c>
      <c r="N68" s="5">
        <f t="shared" si="29"/>
        <v>932</v>
      </c>
      <c r="O68" s="6">
        <f t="shared" si="29"/>
        <v>889</v>
      </c>
      <c r="P68" s="6">
        <f t="shared" si="29"/>
        <v>1821</v>
      </c>
      <c r="Q68" s="5">
        <f t="shared" si="29"/>
        <v>1541</v>
      </c>
      <c r="R68" s="6">
        <f t="shared" si="29"/>
        <v>1674</v>
      </c>
      <c r="S68" s="7">
        <f t="shared" si="5"/>
        <v>3215</v>
      </c>
      <c r="T68" s="133">
        <f t="shared" si="20"/>
        <v>47.459193101324296</v>
      </c>
      <c r="U68" s="134">
        <f t="shared" si="20"/>
        <v>50.436878577884904</v>
      </c>
      <c r="V68" s="135">
        <f t="shared" si="20"/>
        <v>48.964361864148643</v>
      </c>
      <c r="W68" s="133">
        <f t="shared" si="21"/>
        <v>39.130434782608695</v>
      </c>
      <c r="X68" s="134">
        <f t="shared" si="21"/>
        <v>46.296296296296298</v>
      </c>
      <c r="Y68" s="136">
        <f t="shared" si="21"/>
        <v>42.861586314152412</v>
      </c>
      <c r="Z68" s="201" t="s">
        <v>5</v>
      </c>
      <c r="AA68" s="202"/>
      <c r="AB68" s="133">
        <f t="shared" si="10"/>
        <v>28.703418540190945</v>
      </c>
      <c r="AC68" s="134">
        <f t="shared" si="11"/>
        <v>26.785176257909011</v>
      </c>
      <c r="AD68" s="135">
        <f t="shared" si="12"/>
        <v>27.733780079195856</v>
      </c>
    </row>
    <row r="69" spans="1:30" s="86" customFormat="1" ht="12" customHeight="1" x14ac:dyDescent="0.15">
      <c r="A69" s="54" t="s">
        <v>91</v>
      </c>
      <c r="B69" s="55">
        <f t="shared" ref="B69:R69" si="30">SUMIF($A$5:$A$60,"鬼柳*",B$5:B$60)</f>
        <v>2327</v>
      </c>
      <c r="C69" s="56">
        <f t="shared" si="30"/>
        <v>2313</v>
      </c>
      <c r="D69" s="56">
        <f t="shared" si="30"/>
        <v>4640</v>
      </c>
      <c r="E69" s="55">
        <f t="shared" si="30"/>
        <v>156</v>
      </c>
      <c r="F69" s="56">
        <f t="shared" si="30"/>
        <v>189</v>
      </c>
      <c r="G69" s="56">
        <f t="shared" si="30"/>
        <v>345</v>
      </c>
      <c r="H69" s="55">
        <f t="shared" si="30"/>
        <v>261</v>
      </c>
      <c r="I69" s="56">
        <f t="shared" si="30"/>
        <v>344</v>
      </c>
      <c r="J69" s="56">
        <f t="shared" si="30"/>
        <v>605</v>
      </c>
      <c r="K69" s="55">
        <f t="shared" si="30"/>
        <v>20</v>
      </c>
      <c r="L69" s="56">
        <f t="shared" si="30"/>
        <v>21</v>
      </c>
      <c r="M69" s="56">
        <f t="shared" si="30"/>
        <v>41</v>
      </c>
      <c r="N69" s="55">
        <f t="shared" si="30"/>
        <v>724</v>
      </c>
      <c r="O69" s="56">
        <f t="shared" si="30"/>
        <v>665</v>
      </c>
      <c r="P69" s="56">
        <f t="shared" si="30"/>
        <v>1389</v>
      </c>
      <c r="Q69" s="55">
        <f t="shared" si="30"/>
        <v>1161</v>
      </c>
      <c r="R69" s="56">
        <f t="shared" si="30"/>
        <v>1219</v>
      </c>
      <c r="S69" s="57">
        <f t="shared" ref="S69:S71" si="31">SUM(Q69:R69)</f>
        <v>2380</v>
      </c>
      <c r="T69" s="137">
        <f t="shared" si="20"/>
        <v>49.892565535023635</v>
      </c>
      <c r="U69" s="138">
        <f t="shared" si="20"/>
        <v>52.702118460873329</v>
      </c>
      <c r="V69" s="139">
        <f t="shared" si="20"/>
        <v>51.293103448275865</v>
      </c>
      <c r="W69" s="137">
        <f t="shared" si="21"/>
        <v>35.917312661498705</v>
      </c>
      <c r="X69" s="138">
        <f t="shared" si="21"/>
        <v>43.724364232977855</v>
      </c>
      <c r="Y69" s="140">
        <f t="shared" si="21"/>
        <v>39.915966386554622</v>
      </c>
      <c r="Z69" s="199" t="s">
        <v>5</v>
      </c>
      <c r="AA69" s="200"/>
      <c r="AB69" s="137">
        <f t="shared" si="10"/>
        <v>31.113021057155137</v>
      </c>
      <c r="AC69" s="138">
        <f t="shared" si="11"/>
        <v>28.750540423692172</v>
      </c>
      <c r="AD69" s="139">
        <f t="shared" si="12"/>
        <v>29.935344827586206</v>
      </c>
    </row>
    <row r="70" spans="1:30" ht="12" customHeight="1" x14ac:dyDescent="0.15">
      <c r="A70" s="27" t="s">
        <v>92</v>
      </c>
      <c r="B70" s="5">
        <f t="shared" ref="B70:R70" si="32">SUMIF($A$5:$A$60,"江釣子*",B$5:B$60)</f>
        <v>4939</v>
      </c>
      <c r="C70" s="6">
        <f t="shared" si="32"/>
        <v>4983</v>
      </c>
      <c r="D70" s="6">
        <f t="shared" si="32"/>
        <v>9922</v>
      </c>
      <c r="E70" s="5">
        <f t="shared" si="32"/>
        <v>161</v>
      </c>
      <c r="F70" s="6">
        <f t="shared" si="32"/>
        <v>172</v>
      </c>
      <c r="G70" s="6">
        <f t="shared" si="32"/>
        <v>333</v>
      </c>
      <c r="H70" s="5">
        <f t="shared" si="32"/>
        <v>823</v>
      </c>
      <c r="I70" s="6">
        <f t="shared" si="32"/>
        <v>1156</v>
      </c>
      <c r="J70" s="6">
        <f t="shared" si="32"/>
        <v>1979</v>
      </c>
      <c r="K70" s="5">
        <f t="shared" si="32"/>
        <v>9</v>
      </c>
      <c r="L70" s="6">
        <f t="shared" si="32"/>
        <v>15</v>
      </c>
      <c r="M70" s="6">
        <f t="shared" si="32"/>
        <v>24</v>
      </c>
      <c r="N70" s="5">
        <f t="shared" si="32"/>
        <v>1584</v>
      </c>
      <c r="O70" s="6">
        <f t="shared" si="32"/>
        <v>1442</v>
      </c>
      <c r="P70" s="6">
        <f t="shared" si="32"/>
        <v>3026</v>
      </c>
      <c r="Q70" s="5">
        <f t="shared" si="32"/>
        <v>2577</v>
      </c>
      <c r="R70" s="6">
        <f t="shared" si="32"/>
        <v>2785</v>
      </c>
      <c r="S70" s="7">
        <f t="shared" si="31"/>
        <v>5362</v>
      </c>
      <c r="T70" s="133">
        <f t="shared" si="20"/>
        <v>52.176553958291152</v>
      </c>
      <c r="U70" s="134">
        <f t="shared" si="20"/>
        <v>55.890026088701582</v>
      </c>
      <c r="V70" s="135">
        <f t="shared" si="20"/>
        <v>54.04152388631325</v>
      </c>
      <c r="W70" s="133">
        <f t="shared" si="21"/>
        <v>38.183934807916181</v>
      </c>
      <c r="X70" s="134">
        <f t="shared" si="21"/>
        <v>47.684021543985637</v>
      </c>
      <c r="Y70" s="136">
        <f t="shared" si="21"/>
        <v>43.118239462886983</v>
      </c>
      <c r="Z70" s="201" t="s">
        <v>5</v>
      </c>
      <c r="AA70" s="202"/>
      <c r="AB70" s="133">
        <f t="shared" ref="AB70:AB72" si="33">N70/B70*100</f>
        <v>32.071269487750556</v>
      </c>
      <c r="AC70" s="134">
        <f t="shared" ref="AC70:AC72" si="34">O70/C70*100</f>
        <v>28.9383905277945</v>
      </c>
      <c r="AD70" s="135">
        <f t="shared" ref="AD70:AD72" si="35">P70/D70*100</f>
        <v>30.497883491231608</v>
      </c>
    </row>
    <row r="71" spans="1:30" s="147" customFormat="1" ht="12" customHeight="1" thickBot="1" x14ac:dyDescent="0.2">
      <c r="A71" s="58" t="s">
        <v>93</v>
      </c>
      <c r="B71" s="59">
        <f t="shared" ref="B71:R71" si="36">SUMIF($A$5:$A$60,"和賀*",B$5:B$60)</f>
        <v>4910</v>
      </c>
      <c r="C71" s="60">
        <f t="shared" si="36"/>
        <v>5121</v>
      </c>
      <c r="D71" s="60">
        <f t="shared" si="36"/>
        <v>10031</v>
      </c>
      <c r="E71" s="59">
        <f t="shared" si="36"/>
        <v>190</v>
      </c>
      <c r="F71" s="60">
        <f t="shared" si="36"/>
        <v>210</v>
      </c>
      <c r="G71" s="60">
        <f t="shared" si="36"/>
        <v>400</v>
      </c>
      <c r="H71" s="59">
        <f t="shared" si="36"/>
        <v>958</v>
      </c>
      <c r="I71" s="60">
        <f t="shared" si="36"/>
        <v>1352</v>
      </c>
      <c r="J71" s="60">
        <f t="shared" si="36"/>
        <v>2310</v>
      </c>
      <c r="K71" s="59">
        <f t="shared" si="36"/>
        <v>17</v>
      </c>
      <c r="L71" s="60">
        <f t="shared" si="36"/>
        <v>12</v>
      </c>
      <c r="M71" s="60">
        <f t="shared" si="36"/>
        <v>29</v>
      </c>
      <c r="N71" s="59">
        <f t="shared" si="36"/>
        <v>1941</v>
      </c>
      <c r="O71" s="60">
        <f t="shared" si="36"/>
        <v>1691</v>
      </c>
      <c r="P71" s="60">
        <f t="shared" si="36"/>
        <v>3632</v>
      </c>
      <c r="Q71" s="59">
        <f t="shared" si="36"/>
        <v>3106</v>
      </c>
      <c r="R71" s="60">
        <f t="shared" si="36"/>
        <v>3265</v>
      </c>
      <c r="S71" s="61">
        <f t="shared" si="31"/>
        <v>6371</v>
      </c>
      <c r="T71" s="141">
        <f t="shared" si="20"/>
        <v>63.258655804480654</v>
      </c>
      <c r="U71" s="142">
        <f t="shared" si="20"/>
        <v>63.757078695567273</v>
      </c>
      <c r="V71" s="143">
        <f t="shared" si="20"/>
        <v>63.513109360980955</v>
      </c>
      <c r="W71" s="144">
        <f t="shared" si="21"/>
        <v>36.96072118480361</v>
      </c>
      <c r="X71" s="145">
        <f t="shared" si="21"/>
        <v>47.840735068912707</v>
      </c>
      <c r="Y71" s="146">
        <f t="shared" si="21"/>
        <v>42.536493486108931</v>
      </c>
      <c r="Z71" s="203" t="s">
        <v>5</v>
      </c>
      <c r="AA71" s="204"/>
      <c r="AB71" s="141">
        <f t="shared" si="33"/>
        <v>39.531568228105904</v>
      </c>
      <c r="AC71" s="142">
        <f t="shared" si="34"/>
        <v>33.020894356570984</v>
      </c>
      <c r="AD71" s="143">
        <f t="shared" si="35"/>
        <v>36.20775595653474</v>
      </c>
    </row>
    <row r="72" spans="1:30" s="25" customFormat="1" ht="12" customHeight="1" thickBot="1" x14ac:dyDescent="0.2">
      <c r="A72" s="190" t="s">
        <v>6</v>
      </c>
      <c r="B72" s="163">
        <f>SUM(B61:B71)</f>
        <v>38373</v>
      </c>
      <c r="C72" s="23">
        <f t="shared" ref="C72:R72" si="37">SUM(C61:C71)</f>
        <v>38629</v>
      </c>
      <c r="D72" s="15">
        <f t="shared" si="37"/>
        <v>77002</v>
      </c>
      <c r="E72" s="14">
        <f t="shared" si="37"/>
        <v>2955</v>
      </c>
      <c r="F72" s="15">
        <f t="shared" si="37"/>
        <v>3432</v>
      </c>
      <c r="G72" s="15">
        <f t="shared" si="37"/>
        <v>6387</v>
      </c>
      <c r="H72" s="14">
        <f t="shared" si="37"/>
        <v>4571</v>
      </c>
      <c r="I72" s="15">
        <f t="shared" si="37"/>
        <v>6262</v>
      </c>
      <c r="J72" s="15">
        <f t="shared" si="37"/>
        <v>10833</v>
      </c>
      <c r="K72" s="14">
        <f t="shared" si="37"/>
        <v>106</v>
      </c>
      <c r="L72" s="15">
        <f t="shared" si="37"/>
        <v>117</v>
      </c>
      <c r="M72" s="15">
        <f t="shared" si="37"/>
        <v>223</v>
      </c>
      <c r="N72" s="14">
        <f t="shared" si="37"/>
        <v>12401</v>
      </c>
      <c r="O72" s="15">
        <f t="shared" si="37"/>
        <v>11269</v>
      </c>
      <c r="P72" s="15">
        <f t="shared" si="37"/>
        <v>23670</v>
      </c>
      <c r="Q72" s="14">
        <f t="shared" si="37"/>
        <v>20033</v>
      </c>
      <c r="R72" s="15">
        <f t="shared" si="37"/>
        <v>21080</v>
      </c>
      <c r="S72" s="16">
        <f>SUM(S61:S71)</f>
        <v>41113</v>
      </c>
      <c r="T72" s="148">
        <f t="shared" si="20"/>
        <v>52.205978161728297</v>
      </c>
      <c r="U72" s="149">
        <f t="shared" si="20"/>
        <v>54.570400476326078</v>
      </c>
      <c r="V72" s="150">
        <f t="shared" si="20"/>
        <v>53.392119685202978</v>
      </c>
      <c r="W72" s="151">
        <f t="shared" si="21"/>
        <v>37.568012778914792</v>
      </c>
      <c r="X72" s="152">
        <f t="shared" si="21"/>
        <v>45.98671726755218</v>
      </c>
      <c r="Y72" s="153">
        <f t="shared" si="21"/>
        <v>41.884562060662077</v>
      </c>
      <c r="Z72" s="205" t="s">
        <v>6</v>
      </c>
      <c r="AA72" s="206"/>
      <c r="AB72" s="148">
        <f t="shared" si="33"/>
        <v>32.316993719542388</v>
      </c>
      <c r="AC72" s="149">
        <f t="shared" si="34"/>
        <v>29.172383442491391</v>
      </c>
      <c r="AD72" s="150">
        <f t="shared" si="35"/>
        <v>30.739461312693177</v>
      </c>
    </row>
    <row r="73" spans="1:30" s="147" customFormat="1" ht="12" hidden="1" customHeight="1" thickBot="1" x14ac:dyDescent="0.2">
      <c r="A73" s="191" t="s">
        <v>22</v>
      </c>
      <c r="B73" s="189">
        <v>21</v>
      </c>
      <c r="C73" s="66">
        <v>38</v>
      </c>
      <c r="D73" s="66">
        <f>SUM(B73:C73)</f>
        <v>59</v>
      </c>
      <c r="E73" s="154" t="s">
        <v>24</v>
      </c>
      <c r="F73" s="64" t="s">
        <v>24</v>
      </c>
      <c r="G73" s="63" t="s">
        <v>24</v>
      </c>
      <c r="H73" s="155" t="s">
        <v>24</v>
      </c>
      <c r="I73" s="64" t="s">
        <v>24</v>
      </c>
      <c r="J73" s="63" t="s">
        <v>24</v>
      </c>
      <c r="K73" s="154" t="s">
        <v>24</v>
      </c>
      <c r="L73" s="155" t="s">
        <v>24</v>
      </c>
      <c r="M73" s="64" t="s">
        <v>24</v>
      </c>
      <c r="N73" s="65">
        <v>2</v>
      </c>
      <c r="O73" s="66">
        <v>3</v>
      </c>
      <c r="P73" s="66">
        <f>SUM(N73:O73)</f>
        <v>5</v>
      </c>
      <c r="Q73" s="156">
        <f t="shared" ref="Q73:R73" si="38">SUMIF($E$4:$P$4,Q$4,$E73:$P73)</f>
        <v>2</v>
      </c>
      <c r="R73" s="157">
        <f t="shared" si="38"/>
        <v>3</v>
      </c>
      <c r="S73" s="62">
        <f>SUM(Q73:R73)</f>
        <v>5</v>
      </c>
      <c r="T73" s="158">
        <f t="shared" si="20"/>
        <v>9.5238095238095237</v>
      </c>
      <c r="U73" s="159">
        <f t="shared" si="20"/>
        <v>7.8947368421052628</v>
      </c>
      <c r="V73" s="160">
        <f t="shared" si="20"/>
        <v>8.4745762711864394</v>
      </c>
      <c r="W73" s="154" t="s">
        <v>24</v>
      </c>
      <c r="X73" s="64" t="s">
        <v>24</v>
      </c>
      <c r="Y73" s="77" t="s">
        <v>24</v>
      </c>
      <c r="Z73" s="67"/>
      <c r="AA73" s="67"/>
    </row>
    <row r="74" spans="1:30" ht="12" hidden="1" customHeight="1" thickBot="1" x14ac:dyDescent="0.2">
      <c r="A74" s="192" t="s">
        <v>23</v>
      </c>
      <c r="B74" s="23">
        <f t="shared" ref="B74:S74" si="39">B72+B73</f>
        <v>38394</v>
      </c>
      <c r="C74" s="161">
        <f t="shared" si="39"/>
        <v>38667</v>
      </c>
      <c r="D74" s="162">
        <f t="shared" si="39"/>
        <v>77061</v>
      </c>
      <c r="E74" s="15">
        <f t="shared" si="39"/>
        <v>2955</v>
      </c>
      <c r="F74" s="161">
        <f t="shared" si="39"/>
        <v>3432</v>
      </c>
      <c r="G74" s="162">
        <f t="shared" si="39"/>
        <v>6387</v>
      </c>
      <c r="H74" s="15">
        <f t="shared" si="39"/>
        <v>4571</v>
      </c>
      <c r="I74" s="161">
        <f t="shared" si="39"/>
        <v>6262</v>
      </c>
      <c r="J74" s="162">
        <f t="shared" si="39"/>
        <v>10833</v>
      </c>
      <c r="K74" s="24">
        <f t="shared" si="39"/>
        <v>106</v>
      </c>
      <c r="L74" s="163">
        <f t="shared" si="39"/>
        <v>117</v>
      </c>
      <c r="M74" s="162">
        <f t="shared" si="39"/>
        <v>223</v>
      </c>
      <c r="N74" s="15">
        <f t="shared" si="39"/>
        <v>12403</v>
      </c>
      <c r="O74" s="161">
        <f t="shared" si="39"/>
        <v>11272</v>
      </c>
      <c r="P74" s="162">
        <f t="shared" si="39"/>
        <v>23675</v>
      </c>
      <c r="Q74" s="15">
        <f t="shared" si="39"/>
        <v>20035</v>
      </c>
      <c r="R74" s="164">
        <f t="shared" si="39"/>
        <v>21083</v>
      </c>
      <c r="S74" s="162">
        <f t="shared" si="39"/>
        <v>41118</v>
      </c>
      <c r="T74" s="148">
        <f t="shared" si="20"/>
        <v>52.182632703026513</v>
      </c>
      <c r="U74" s="149">
        <f t="shared" si="20"/>
        <v>54.524529960948612</v>
      </c>
      <c r="V74" s="150">
        <f t="shared" si="20"/>
        <v>53.357729590843618</v>
      </c>
      <c r="W74" s="148">
        <f>(E74+H74)/Q74*100</f>
        <v>37.564262540554033</v>
      </c>
      <c r="X74" s="149">
        <f>(F74+I74)/R74*100</f>
        <v>45.980173599582599</v>
      </c>
      <c r="Y74" s="165">
        <f>(G74+J74)/S74*100</f>
        <v>41.879468845760982</v>
      </c>
    </row>
  </sheetData>
  <sheetProtection sheet="1" objects="1" scenarios="1"/>
  <mergeCells count="21">
    <mergeCell ref="Q3:S3"/>
    <mergeCell ref="T3:V3"/>
    <mergeCell ref="W3:Y3"/>
    <mergeCell ref="Z61:AA61"/>
    <mergeCell ref="Z62:AA62"/>
    <mergeCell ref="B3:D3"/>
    <mergeCell ref="E3:G3"/>
    <mergeCell ref="H3:J3"/>
    <mergeCell ref="K3:M3"/>
    <mergeCell ref="N3:P3"/>
    <mergeCell ref="AB3:AD3"/>
    <mergeCell ref="Z71:AA71"/>
    <mergeCell ref="Z72:AA72"/>
    <mergeCell ref="Z65:AA65"/>
    <mergeCell ref="Z66:AA66"/>
    <mergeCell ref="Z67:AA67"/>
    <mergeCell ref="Z68:AA68"/>
    <mergeCell ref="Z69:AA69"/>
    <mergeCell ref="Z70:AA70"/>
    <mergeCell ref="Z64:AA64"/>
    <mergeCell ref="Z63:AA63"/>
  </mergeCells>
  <phoneticPr fontId="2"/>
  <dataValidations count="3">
    <dataValidation type="whole" allowBlank="1" showInputMessage="1" showErrorMessage="1" errorTitle="入力不可" error="入力してはいけません。_x000a_" sqref="E73:M73 W73:Y73">
      <formula1>0</formula1>
      <formula2>0</formula2>
    </dataValidation>
    <dataValidation allowBlank="1" showInputMessage="1" showErrorMessage="1" errorTitle="入力不可" error="入力してはけません。_x000a_" sqref="B73:C73"/>
    <dataValidation type="textLength" allowBlank="1" showInputMessage="1" showErrorMessage="1" errorTitle="入力不可" error="入力してはけません。_x000a_" sqref="G5:G60 M5:M60 D73 D5:D60 J5:J60 S73 S5:S60 P73 P5:P60">
      <formula1>0</formula1>
      <formula2>0</formula2>
    </dataValidation>
  </dataValidations>
  <printOptions verticalCentered="1"/>
  <pageMargins left="1.1023622047244095" right="0.31496062992125984" top="0.11811023622047245" bottom="0.11811023622047245" header="0.51181102362204722" footer="0.51181102362204722"/>
  <pageSetup paperSize="8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知事</vt:lpstr>
      <vt:lpstr>県議</vt:lpstr>
      <vt:lpstr>県議!Print_Area</vt:lpstr>
      <vt:lpstr>知事!Print_Area</vt:lpstr>
      <vt:lpstr>県議!Print_Area_MI</vt:lpstr>
      <vt:lpstr>知事!Print_Area_MI</vt:lpstr>
    </vt:vector>
  </TitlesOfParts>
  <Company>北上市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北上市</dc:creator>
  <cp:lastModifiedBy>kitakami</cp:lastModifiedBy>
  <cp:lastPrinted>2019-07-24T06:40:41Z</cp:lastPrinted>
  <dcterms:created xsi:type="dcterms:W3CDTF">2010-07-10T13:52:26Z</dcterms:created>
  <dcterms:modified xsi:type="dcterms:W3CDTF">2023-10-02T04:57:37Z</dcterms:modified>
</cp:coreProperties>
</file>