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3335"/>
  </bookViews>
  <sheets>
    <sheet name="投票者内訳 (当日含) " sheetId="4" r:id="rId1"/>
  </sheets>
  <definedNames>
    <definedName name="_Regression_Int" localSheetId="0" hidden="1">1</definedName>
    <definedName name="_xlnm.Print_Area" localSheetId="0">'投票者内訳 (当日含) '!$A$1:$Y$74</definedName>
    <definedName name="Print_Area_MI" localSheetId="0">'投票者内訳 (当日含) '!$A$2:$E$74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R73" i="4" l="1"/>
  <c r="Q73" i="4"/>
  <c r="R60" i="4" l="1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Q71" i="4" s="1"/>
  <c r="R46" i="4"/>
  <c r="Q46" i="4"/>
  <c r="R45" i="4"/>
  <c r="Q45" i="4"/>
  <c r="R44" i="4"/>
  <c r="Q44" i="4"/>
  <c r="R43" i="4"/>
  <c r="Q43" i="4"/>
  <c r="R42" i="4"/>
  <c r="Q42" i="4"/>
  <c r="R41" i="4"/>
  <c r="Q41" i="4"/>
  <c r="Q70" i="4" s="1"/>
  <c r="R40" i="4"/>
  <c r="Q40" i="4"/>
  <c r="R39" i="4"/>
  <c r="Q39" i="4"/>
  <c r="Q69" i="4" s="1"/>
  <c r="R38" i="4"/>
  <c r="Q38" i="4"/>
  <c r="R37" i="4"/>
  <c r="Q37" i="4"/>
  <c r="R36" i="4"/>
  <c r="Q36" i="4"/>
  <c r="R35" i="4"/>
  <c r="Q35" i="4"/>
  <c r="R34" i="4"/>
  <c r="Q34" i="4"/>
  <c r="R33" i="4"/>
  <c r="Q33" i="4"/>
  <c r="Q68" i="4" s="1"/>
  <c r="R32" i="4"/>
  <c r="Q32" i="4"/>
  <c r="R31" i="4"/>
  <c r="Q31" i="4"/>
  <c r="Q67" i="4" s="1"/>
  <c r="R30" i="4"/>
  <c r="Q30" i="4"/>
  <c r="R29" i="4"/>
  <c r="Q29" i="4"/>
  <c r="R28" i="4"/>
  <c r="Q28" i="4"/>
  <c r="R27" i="4"/>
  <c r="Q27" i="4"/>
  <c r="Q66" i="4" s="1"/>
  <c r="R26" i="4"/>
  <c r="Q26" i="4"/>
  <c r="R25" i="4"/>
  <c r="Q25" i="4"/>
  <c r="Q65" i="4" s="1"/>
  <c r="R24" i="4"/>
  <c r="Q24" i="4"/>
  <c r="R23" i="4"/>
  <c r="Q23" i="4"/>
  <c r="Q64" i="4" s="1"/>
  <c r="R22" i="4"/>
  <c r="Q22" i="4"/>
  <c r="R21" i="4"/>
  <c r="Q21" i="4"/>
  <c r="Q63" i="4" s="1"/>
  <c r="R20" i="4"/>
  <c r="Q20" i="4"/>
  <c r="R19" i="4"/>
  <c r="Q19" i="4"/>
  <c r="R18" i="4"/>
  <c r="Q18" i="4"/>
  <c r="R17" i="4"/>
  <c r="Q17" i="4"/>
  <c r="R16" i="4"/>
  <c r="Q16" i="4"/>
  <c r="R15" i="4"/>
  <c r="Q15" i="4"/>
  <c r="Q62" i="4" s="1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Q61" i="4" s="1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H72" i="4" s="1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L72" i="4" l="1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Q72" i="4"/>
  <c r="R72" i="4" l="1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42" i="4"/>
  <c r="AA43" i="4"/>
  <c r="AA44" i="4"/>
  <c r="AA45" i="4"/>
  <c r="AA39" i="4"/>
  <c r="AA40" i="4"/>
  <c r="AA34" i="4"/>
  <c r="AA35" i="4"/>
  <c r="AA36" i="4"/>
  <c r="AA37" i="4"/>
  <c r="AA32" i="4"/>
  <c r="AA28" i="4"/>
  <c r="AA29" i="4"/>
  <c r="AA30" i="4"/>
  <c r="AA26" i="4"/>
  <c r="AA24" i="4"/>
  <c r="AA21" i="4"/>
  <c r="AA22" i="4"/>
  <c r="AA16" i="4"/>
  <c r="AA17" i="4"/>
  <c r="AA18" i="4"/>
  <c r="AA19" i="4"/>
  <c r="AA6" i="4"/>
  <c r="AA7" i="4"/>
  <c r="AA8" i="4"/>
  <c r="AA9" i="4"/>
  <c r="AA10" i="4"/>
  <c r="AA11" i="4"/>
  <c r="AA12" i="4"/>
  <c r="AA13" i="4"/>
  <c r="AA14" i="4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P71" i="4" s="1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M69" i="4" s="1"/>
  <c r="J38" i="4"/>
  <c r="G38" i="4"/>
  <c r="D38" i="4"/>
  <c r="D69" i="4" s="1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J66" i="4" s="1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G65" i="4" s="1"/>
  <c r="D25" i="4"/>
  <c r="D65" i="4" s="1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V73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Y34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V49" i="4" s="1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Y31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Q74" i="4"/>
  <c r="W72" i="4"/>
  <c r="R74" i="4" l="1"/>
  <c r="X74" i="4" s="1"/>
  <c r="Y46" i="4"/>
  <c r="Y49" i="4"/>
  <c r="Y60" i="4"/>
  <c r="Y55" i="4"/>
  <c r="V40" i="4"/>
  <c r="D68" i="4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Y66" i="4" s="1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V65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Y62" i="4" s="1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Y67" i="4"/>
  <c r="Y70" i="4"/>
  <c r="V68" i="4"/>
  <c r="V69" i="4"/>
  <c r="T74" i="4"/>
  <c r="C74" i="4"/>
  <c r="T72" i="4"/>
  <c r="U74" i="4" l="1"/>
  <c r="J72" i="4"/>
  <c r="J74" i="4" s="1"/>
  <c r="M72" i="4"/>
  <c r="M74" i="4" s="1"/>
  <c r="Y69" i="4"/>
  <c r="Y61" i="4"/>
  <c r="G72" i="4"/>
  <c r="Y72" i="4" s="1"/>
  <c r="D72" i="4"/>
  <c r="D74" i="4" s="1"/>
  <c r="V74" i="4" s="1"/>
  <c r="Y63" i="4"/>
  <c r="Y64" i="4"/>
  <c r="P72" i="4"/>
  <c r="P74" i="4" s="1"/>
  <c r="G74" i="4"/>
  <c r="Y74" i="4" s="1"/>
  <c r="V72" i="4" l="1"/>
</calcChain>
</file>

<file path=xl/sharedStrings.xml><?xml version="1.0" encoding="utf-8"?>
<sst xmlns="http://schemas.openxmlformats.org/spreadsheetml/2006/main" count="185" uniqueCount="97">
  <si>
    <t>　　投 票 区</t>
  </si>
  <si>
    <t>男</t>
  </si>
  <si>
    <t>女</t>
  </si>
  <si>
    <t>計</t>
  </si>
  <si>
    <t>黒沢尻第</t>
  </si>
  <si>
    <t>小計</t>
  </si>
  <si>
    <t>合計</t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</si>
  <si>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8">
      <t>ホン</t>
    </rPh>
    <rPh sb="8" eb="10">
      <t>チョウシャ</t>
    </rPh>
    <phoneticPr fontId="2"/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</si>
  <si>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</si>
  <si>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</si>
  <si>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</si>
  <si>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</si>
  <si>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</si>
  <si>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</si>
  <si>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</si>
  <si>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</si>
  <si>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</si>
  <si>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</si>
  <si>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</si>
  <si>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</si>
  <si>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</si>
  <si>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</si>
  <si>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</si>
  <si>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</si>
  <si>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</si>
  <si>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</si>
  <si>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</si>
  <si>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</si>
  <si>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</si>
  <si>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</si>
  <si>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</si>
  <si>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</si>
  <si>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</si>
  <si>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</si>
  <si>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</si>
  <si>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</si>
  <si>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</si>
  <si>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</si>
  <si>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</si>
  <si>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</si>
  <si>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</si>
  <si>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</si>
  <si>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</si>
  <si>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</si>
  <si>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</si>
  <si>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</si>
  <si>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</si>
  <si>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</si>
  <si>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</si>
  <si>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</si>
  <si>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</si>
  <si>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</si>
  <si>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</si>
  <si>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</si>
  <si>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</si>
  <si>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</si>
  <si>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</si>
  <si>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</si>
  <si>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</si>
  <si>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</si>
  <si>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</si>
  <si>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</si>
  <si>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</si>
  <si>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</si>
  <si>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</si>
  <si>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</si>
  <si>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</si>
  <si>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</si>
  <si>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</si>
  <si>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</si>
  <si>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</si>
  <si>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</si>
  <si>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</si>
  <si>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</si>
  <si>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</si>
  <si>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</si>
  <si>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</si>
  <si>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</si>
  <si>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</si>
  <si>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</si>
  <si>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</si>
  <si>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</si>
  <si>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</si>
  <si>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</si>
  <si>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</si>
  <si>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</si>
  <si>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</si>
  <si>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</si>
  <si>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</si>
  <si>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</si>
  <si>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</si>
  <si>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</si>
  <si>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</si>
  <si>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</si>
  <si>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</si>
  <si>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平成29年10月22日執行　第48回衆議院議員総選挙（小選挙区）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4" eb="15">
      <t>ダイ</t>
    </rPh>
    <rPh sb="17" eb="18">
      <t>カイ</t>
    </rPh>
    <rPh sb="18" eb="21">
      <t>シュウギイン</t>
    </rPh>
    <rPh sb="21" eb="23">
      <t>ギイン</t>
    </rPh>
    <rPh sb="23" eb="26">
      <t>ソウセンキョ</t>
    </rPh>
    <rPh sb="24" eb="26">
      <t>センキョ</t>
    </rPh>
    <rPh sb="27" eb="28">
      <t>ショウ</t>
    </rPh>
    <rPh sb="28" eb="31">
      <t>センキョク</t>
    </rPh>
    <phoneticPr fontId="2"/>
  </si>
  <si>
    <t>平成29年10月22日現在有権者数</t>
    <rPh sb="13" eb="16">
      <t>ユウケンシャ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</si>
</sst>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>
    <tabColor rgb="FFC00000"/>
  </sheetPr>
  <dimension ref="A1:AA74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AA9" sqref="AA9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95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203" t="s">
        <v>96</v>
      </c>
      <c r="C3" s="204"/>
      <c r="D3" s="205"/>
      <c r="E3" s="206" t="s">
        <v>7</v>
      </c>
      <c r="F3" s="201"/>
      <c r="G3" s="201"/>
      <c r="H3" s="201" t="s">
        <v>8</v>
      </c>
      <c r="I3" s="201"/>
      <c r="J3" s="201"/>
      <c r="K3" s="201" t="s">
        <v>9</v>
      </c>
      <c r="L3" s="201"/>
      <c r="M3" s="201"/>
      <c r="N3" s="201" t="s">
        <v>10</v>
      </c>
      <c r="O3" s="201"/>
      <c r="P3" s="201"/>
      <c r="Q3" s="201" t="s">
        <v>11</v>
      </c>
      <c r="R3" s="201"/>
      <c r="S3" s="201"/>
      <c r="T3" s="201" t="s">
        <v>22</v>
      </c>
      <c r="U3" s="201"/>
      <c r="V3" s="201"/>
      <c r="W3" s="201" t="s">
        <v>26</v>
      </c>
      <c r="X3" s="201"/>
      <c r="Y3" s="202"/>
      <c r="Z3" s="23"/>
      <c r="AA3" s="23"/>
    </row>
    <row r="4" spans="1:27" s="25" customFormat="1" ht="12" customHeight="1" thickBot="1" x14ac:dyDescent="0.2">
      <c r="A4" s="26" t="s">
        <v>83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27</v>
      </c>
      <c r="B5" s="166">
        <v>1994</v>
      </c>
      <c r="C5" s="167">
        <v>2059</v>
      </c>
      <c r="D5" s="34">
        <f t="shared" ref="D5:D57" si="0">SUM(B5:C5)</f>
        <v>4053</v>
      </c>
      <c r="E5" s="166">
        <v>223</v>
      </c>
      <c r="F5" s="167">
        <v>256</v>
      </c>
      <c r="G5" s="34">
        <f t="shared" ref="G5:G57" si="1">SUM(E5:F5)</f>
        <v>479</v>
      </c>
      <c r="H5" s="166">
        <v>153</v>
      </c>
      <c r="I5" s="167">
        <v>228</v>
      </c>
      <c r="J5" s="34">
        <f t="shared" ref="J5:J57" si="2">SUM(H5:I5)</f>
        <v>381</v>
      </c>
      <c r="K5" s="166">
        <v>6</v>
      </c>
      <c r="L5" s="167">
        <v>9</v>
      </c>
      <c r="M5" s="34">
        <f t="shared" ref="M5:M57" si="3">SUM(K5:L5)</f>
        <v>15</v>
      </c>
      <c r="N5" s="166">
        <v>714</v>
      </c>
      <c r="O5" s="167">
        <v>651</v>
      </c>
      <c r="P5" s="34">
        <f t="shared" ref="P5:P57" si="4">SUM(N5:O5)</f>
        <v>1365</v>
      </c>
      <c r="Q5" s="80">
        <f>SUMIF($E$4:$P$4,Q$4,$E5:$P5)</f>
        <v>1096</v>
      </c>
      <c r="R5" s="81">
        <f>SUMIF($E$4:$P$4,R$4,$E5:$P5)</f>
        <v>1144</v>
      </c>
      <c r="S5" s="35">
        <f t="shared" ref="S5:S57" si="5">SUM(Q5:R5)</f>
        <v>2240</v>
      </c>
      <c r="T5" s="82">
        <f>Q5/B5*100</f>
        <v>54.964894684052155</v>
      </c>
      <c r="U5" s="83">
        <f>R5/C5*100</f>
        <v>55.560951918407</v>
      </c>
      <c r="V5" s="84">
        <f>S5/D5*100</f>
        <v>55.267702936096718</v>
      </c>
      <c r="W5" s="82">
        <f>(E5+H5)/Q5*100</f>
        <v>34.306569343065696</v>
      </c>
      <c r="X5" s="83">
        <f>(F5+I5)/R5*100</f>
        <v>42.307692307692307</v>
      </c>
      <c r="Y5" s="85">
        <f>(G5+J5)/S5*100</f>
        <v>38.392857142857146</v>
      </c>
      <c r="Z5" s="69" t="s">
        <v>4</v>
      </c>
      <c r="AA5" s="36">
        <v>1</v>
      </c>
    </row>
    <row r="6" spans="1:27" ht="12" customHeight="1" x14ac:dyDescent="0.15">
      <c r="A6" s="11" t="s">
        <v>28</v>
      </c>
      <c r="B6" s="168">
        <v>1068</v>
      </c>
      <c r="C6" s="169">
        <v>1090</v>
      </c>
      <c r="D6" s="1">
        <f t="shared" si="0"/>
        <v>2158</v>
      </c>
      <c r="E6" s="168">
        <v>193</v>
      </c>
      <c r="F6" s="169">
        <v>215</v>
      </c>
      <c r="G6" s="1">
        <f t="shared" si="1"/>
        <v>408</v>
      </c>
      <c r="H6" s="168">
        <v>83</v>
      </c>
      <c r="I6" s="169">
        <v>114</v>
      </c>
      <c r="J6" s="1">
        <f t="shared" si="2"/>
        <v>197</v>
      </c>
      <c r="K6" s="168">
        <v>1</v>
      </c>
      <c r="L6" s="169">
        <v>2</v>
      </c>
      <c r="M6" s="1">
        <f t="shared" si="3"/>
        <v>3</v>
      </c>
      <c r="N6" s="168">
        <v>317</v>
      </c>
      <c r="O6" s="169">
        <v>299</v>
      </c>
      <c r="P6" s="1">
        <f t="shared" si="4"/>
        <v>616</v>
      </c>
      <c r="Q6" s="87">
        <f t="shared" ref="Q6:R37" si="6">SUMIF($E$4:$P$4,Q$4,$E6:$P6)</f>
        <v>594</v>
      </c>
      <c r="R6" s="88">
        <f t="shared" si="6"/>
        <v>630</v>
      </c>
      <c r="S6" s="2">
        <f t="shared" si="5"/>
        <v>1224</v>
      </c>
      <c r="T6" s="89">
        <f t="shared" ref="T6:V58" si="7">Q6/B6*100</f>
        <v>55.617977528089888</v>
      </c>
      <c r="U6" s="90">
        <f t="shared" si="7"/>
        <v>57.798165137614674</v>
      </c>
      <c r="V6" s="91">
        <f t="shared" si="7"/>
        <v>56.719184430027802</v>
      </c>
      <c r="W6" s="89">
        <f t="shared" ref="W6:Y58" si="8">(E6+H6)/Q6*100</f>
        <v>46.464646464646464</v>
      </c>
      <c r="X6" s="90">
        <f t="shared" si="8"/>
        <v>52.222222222222229</v>
      </c>
      <c r="Y6" s="92">
        <f t="shared" si="8"/>
        <v>49.428104575163403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29</v>
      </c>
      <c r="B7" s="170">
        <v>2630</v>
      </c>
      <c r="C7" s="171">
        <v>2647</v>
      </c>
      <c r="D7" s="38">
        <f t="shared" si="0"/>
        <v>5277</v>
      </c>
      <c r="E7" s="170">
        <v>560</v>
      </c>
      <c r="F7" s="171">
        <v>593</v>
      </c>
      <c r="G7" s="38">
        <f t="shared" si="1"/>
        <v>1153</v>
      </c>
      <c r="H7" s="170">
        <v>147</v>
      </c>
      <c r="I7" s="171">
        <v>247</v>
      </c>
      <c r="J7" s="38">
        <f t="shared" si="2"/>
        <v>394</v>
      </c>
      <c r="K7" s="170">
        <v>6</v>
      </c>
      <c r="L7" s="171">
        <v>15</v>
      </c>
      <c r="M7" s="38">
        <f t="shared" si="3"/>
        <v>21</v>
      </c>
      <c r="N7" s="170">
        <v>698</v>
      </c>
      <c r="O7" s="171">
        <v>683</v>
      </c>
      <c r="P7" s="38">
        <f t="shared" si="4"/>
        <v>1381</v>
      </c>
      <c r="Q7" s="93">
        <f t="shared" si="6"/>
        <v>1411</v>
      </c>
      <c r="R7" s="94">
        <f t="shared" si="6"/>
        <v>1538</v>
      </c>
      <c r="S7" s="39">
        <f t="shared" si="5"/>
        <v>2949</v>
      </c>
      <c r="T7" s="95">
        <f t="shared" si="7"/>
        <v>53.650190114068444</v>
      </c>
      <c r="U7" s="96">
        <f t="shared" si="7"/>
        <v>58.103513411409146</v>
      </c>
      <c r="V7" s="97">
        <f t="shared" si="7"/>
        <v>55.884025014212625</v>
      </c>
      <c r="W7" s="95">
        <f t="shared" si="8"/>
        <v>50.10630758327428</v>
      </c>
      <c r="X7" s="96">
        <f t="shared" si="8"/>
        <v>54.616384915474647</v>
      </c>
      <c r="Y7" s="98">
        <f t="shared" si="8"/>
        <v>52.458460495083081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30</v>
      </c>
      <c r="B8" s="168">
        <v>828</v>
      </c>
      <c r="C8" s="169">
        <v>871</v>
      </c>
      <c r="D8" s="1">
        <f t="shared" si="0"/>
        <v>1699</v>
      </c>
      <c r="E8" s="168">
        <v>162</v>
      </c>
      <c r="F8" s="169">
        <v>190</v>
      </c>
      <c r="G8" s="1">
        <f t="shared" si="1"/>
        <v>352</v>
      </c>
      <c r="H8" s="168">
        <v>51</v>
      </c>
      <c r="I8" s="169">
        <v>75</v>
      </c>
      <c r="J8" s="1">
        <f t="shared" si="2"/>
        <v>126</v>
      </c>
      <c r="K8" s="168">
        <v>9</v>
      </c>
      <c r="L8" s="169">
        <v>1</v>
      </c>
      <c r="M8" s="1">
        <f t="shared" si="3"/>
        <v>10</v>
      </c>
      <c r="N8" s="168">
        <v>271</v>
      </c>
      <c r="O8" s="169">
        <v>266</v>
      </c>
      <c r="P8" s="1">
        <f t="shared" si="4"/>
        <v>537</v>
      </c>
      <c r="Q8" s="87">
        <f t="shared" si="6"/>
        <v>493</v>
      </c>
      <c r="R8" s="88">
        <f t="shared" si="6"/>
        <v>532</v>
      </c>
      <c r="S8" s="2">
        <f t="shared" si="5"/>
        <v>1025</v>
      </c>
      <c r="T8" s="89">
        <f t="shared" si="7"/>
        <v>59.541062801932362</v>
      </c>
      <c r="U8" s="90">
        <f t="shared" si="7"/>
        <v>61.079219288174514</v>
      </c>
      <c r="V8" s="91">
        <f t="shared" si="7"/>
        <v>60.329605650382575</v>
      </c>
      <c r="W8" s="89">
        <f t="shared" si="8"/>
        <v>43.204868154158213</v>
      </c>
      <c r="X8" s="90">
        <f t="shared" si="8"/>
        <v>49.81203007518797</v>
      </c>
      <c r="Y8" s="92">
        <f t="shared" si="8"/>
        <v>46.634146341463421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31</v>
      </c>
      <c r="B9" s="170">
        <v>1739</v>
      </c>
      <c r="C9" s="171">
        <v>1751</v>
      </c>
      <c r="D9" s="38">
        <f t="shared" si="0"/>
        <v>3490</v>
      </c>
      <c r="E9" s="170">
        <v>290</v>
      </c>
      <c r="F9" s="171">
        <v>295</v>
      </c>
      <c r="G9" s="38">
        <f t="shared" si="1"/>
        <v>585</v>
      </c>
      <c r="H9" s="170">
        <v>105</v>
      </c>
      <c r="I9" s="171">
        <v>147</v>
      </c>
      <c r="J9" s="38">
        <f t="shared" si="2"/>
        <v>252</v>
      </c>
      <c r="K9" s="170">
        <v>9</v>
      </c>
      <c r="L9" s="171">
        <v>10</v>
      </c>
      <c r="M9" s="38">
        <f t="shared" si="3"/>
        <v>19</v>
      </c>
      <c r="N9" s="170">
        <v>599</v>
      </c>
      <c r="O9" s="171">
        <v>557</v>
      </c>
      <c r="P9" s="38">
        <f t="shared" si="4"/>
        <v>1156</v>
      </c>
      <c r="Q9" s="93">
        <f t="shared" si="6"/>
        <v>1003</v>
      </c>
      <c r="R9" s="94">
        <f t="shared" si="6"/>
        <v>1009</v>
      </c>
      <c r="S9" s="39">
        <f t="shared" si="5"/>
        <v>2012</v>
      </c>
      <c r="T9" s="95">
        <f t="shared" si="7"/>
        <v>57.67682576193215</v>
      </c>
      <c r="U9" s="96">
        <f t="shared" si="7"/>
        <v>57.624214734437459</v>
      </c>
      <c r="V9" s="97">
        <f t="shared" si="7"/>
        <v>57.650429799426938</v>
      </c>
      <c r="W9" s="95">
        <f t="shared" si="8"/>
        <v>39.381854436689927</v>
      </c>
      <c r="X9" s="96">
        <f t="shared" si="8"/>
        <v>43.805748265609509</v>
      </c>
      <c r="Y9" s="98">
        <f t="shared" si="8"/>
        <v>41.600397614314119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32</v>
      </c>
      <c r="B10" s="168">
        <v>532</v>
      </c>
      <c r="C10" s="169">
        <v>595</v>
      </c>
      <c r="D10" s="1">
        <f t="shared" si="0"/>
        <v>1127</v>
      </c>
      <c r="E10" s="168">
        <v>112</v>
      </c>
      <c r="F10" s="169">
        <v>119</v>
      </c>
      <c r="G10" s="1">
        <f t="shared" si="1"/>
        <v>231</v>
      </c>
      <c r="H10" s="168">
        <v>21</v>
      </c>
      <c r="I10" s="169">
        <v>41</v>
      </c>
      <c r="J10" s="1">
        <f t="shared" si="2"/>
        <v>62</v>
      </c>
      <c r="K10" s="168">
        <v>4</v>
      </c>
      <c r="L10" s="169">
        <v>4</v>
      </c>
      <c r="M10" s="1">
        <f t="shared" si="3"/>
        <v>8</v>
      </c>
      <c r="N10" s="168">
        <v>193</v>
      </c>
      <c r="O10" s="169">
        <v>183</v>
      </c>
      <c r="P10" s="1">
        <f t="shared" si="4"/>
        <v>376</v>
      </c>
      <c r="Q10" s="87">
        <f t="shared" si="6"/>
        <v>330</v>
      </c>
      <c r="R10" s="88">
        <f t="shared" si="6"/>
        <v>347</v>
      </c>
      <c r="S10" s="2">
        <f t="shared" si="5"/>
        <v>677</v>
      </c>
      <c r="T10" s="89">
        <f t="shared" si="7"/>
        <v>62.030075187969928</v>
      </c>
      <c r="U10" s="90">
        <f t="shared" si="7"/>
        <v>58.319327731092443</v>
      </c>
      <c r="V10" s="91">
        <f t="shared" si="7"/>
        <v>60.070984915705417</v>
      </c>
      <c r="W10" s="89">
        <f t="shared" si="8"/>
        <v>40.303030303030305</v>
      </c>
      <c r="X10" s="90">
        <f t="shared" si="8"/>
        <v>46.10951008645533</v>
      </c>
      <c r="Y10" s="92">
        <f t="shared" si="8"/>
        <v>43.279172821270315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33</v>
      </c>
      <c r="B11" s="170">
        <v>1750</v>
      </c>
      <c r="C11" s="171">
        <v>1860</v>
      </c>
      <c r="D11" s="38">
        <f t="shared" si="0"/>
        <v>3610</v>
      </c>
      <c r="E11" s="170">
        <v>205</v>
      </c>
      <c r="F11" s="171">
        <v>242</v>
      </c>
      <c r="G11" s="38">
        <f t="shared" si="1"/>
        <v>447</v>
      </c>
      <c r="H11" s="170">
        <v>92</v>
      </c>
      <c r="I11" s="171">
        <v>124</v>
      </c>
      <c r="J11" s="38">
        <f t="shared" si="2"/>
        <v>216</v>
      </c>
      <c r="K11" s="170">
        <v>6</v>
      </c>
      <c r="L11" s="171">
        <v>4</v>
      </c>
      <c r="M11" s="38">
        <f t="shared" si="3"/>
        <v>10</v>
      </c>
      <c r="N11" s="170">
        <v>704</v>
      </c>
      <c r="O11" s="171">
        <v>711</v>
      </c>
      <c r="P11" s="38">
        <f t="shared" si="4"/>
        <v>1415</v>
      </c>
      <c r="Q11" s="93">
        <f t="shared" si="6"/>
        <v>1007</v>
      </c>
      <c r="R11" s="94">
        <f t="shared" si="6"/>
        <v>1081</v>
      </c>
      <c r="S11" s="39">
        <f t="shared" si="5"/>
        <v>2088</v>
      </c>
      <c r="T11" s="95">
        <f t="shared" si="7"/>
        <v>57.542857142857137</v>
      </c>
      <c r="U11" s="96">
        <f t="shared" si="7"/>
        <v>58.118279569892472</v>
      </c>
      <c r="V11" s="97">
        <f t="shared" si="7"/>
        <v>57.839335180055407</v>
      </c>
      <c r="W11" s="95">
        <f t="shared" si="8"/>
        <v>29.493545183714005</v>
      </c>
      <c r="X11" s="96">
        <f t="shared" si="8"/>
        <v>33.857539315448662</v>
      </c>
      <c r="Y11" s="98">
        <f t="shared" si="8"/>
        <v>31.752873563218394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34</v>
      </c>
      <c r="B12" s="168">
        <v>839</v>
      </c>
      <c r="C12" s="169">
        <v>912</v>
      </c>
      <c r="D12" s="1">
        <f t="shared" si="0"/>
        <v>1751</v>
      </c>
      <c r="E12" s="168">
        <v>181</v>
      </c>
      <c r="F12" s="169">
        <v>176</v>
      </c>
      <c r="G12" s="1">
        <f t="shared" si="1"/>
        <v>357</v>
      </c>
      <c r="H12" s="168">
        <v>44</v>
      </c>
      <c r="I12" s="169">
        <v>70</v>
      </c>
      <c r="J12" s="1">
        <f t="shared" si="2"/>
        <v>114</v>
      </c>
      <c r="K12" s="168">
        <v>3</v>
      </c>
      <c r="L12" s="169">
        <v>1</v>
      </c>
      <c r="M12" s="1">
        <f t="shared" si="3"/>
        <v>4</v>
      </c>
      <c r="N12" s="168">
        <v>320</v>
      </c>
      <c r="O12" s="169">
        <v>314</v>
      </c>
      <c r="P12" s="1">
        <f t="shared" si="4"/>
        <v>634</v>
      </c>
      <c r="Q12" s="87">
        <f t="shared" si="6"/>
        <v>548</v>
      </c>
      <c r="R12" s="88">
        <f t="shared" si="6"/>
        <v>561</v>
      </c>
      <c r="S12" s="2">
        <f t="shared" si="5"/>
        <v>1109</v>
      </c>
      <c r="T12" s="89">
        <f t="shared" si="7"/>
        <v>65.315852205005967</v>
      </c>
      <c r="U12" s="90">
        <f t="shared" si="7"/>
        <v>61.51315789473685</v>
      </c>
      <c r="V12" s="91">
        <f t="shared" si="7"/>
        <v>63.335237007424325</v>
      </c>
      <c r="W12" s="89">
        <f t="shared" si="8"/>
        <v>41.058394160583944</v>
      </c>
      <c r="X12" s="90">
        <f t="shared" si="8"/>
        <v>43.850267379679138</v>
      </c>
      <c r="Y12" s="92">
        <f t="shared" si="8"/>
        <v>42.470694319206494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35</v>
      </c>
      <c r="B13" s="170">
        <v>1180</v>
      </c>
      <c r="C13" s="171">
        <v>1260</v>
      </c>
      <c r="D13" s="38">
        <f t="shared" si="0"/>
        <v>2440</v>
      </c>
      <c r="E13" s="170">
        <v>165</v>
      </c>
      <c r="F13" s="171">
        <v>197</v>
      </c>
      <c r="G13" s="38">
        <f t="shared" si="1"/>
        <v>362</v>
      </c>
      <c r="H13" s="170">
        <v>56</v>
      </c>
      <c r="I13" s="171">
        <v>100</v>
      </c>
      <c r="J13" s="38">
        <f t="shared" si="2"/>
        <v>156</v>
      </c>
      <c r="K13" s="170">
        <v>4</v>
      </c>
      <c r="L13" s="171">
        <v>7</v>
      </c>
      <c r="M13" s="38">
        <f t="shared" si="3"/>
        <v>11</v>
      </c>
      <c r="N13" s="170">
        <v>461</v>
      </c>
      <c r="O13" s="171">
        <v>440</v>
      </c>
      <c r="P13" s="38">
        <f t="shared" si="4"/>
        <v>901</v>
      </c>
      <c r="Q13" s="93">
        <f t="shared" si="6"/>
        <v>686</v>
      </c>
      <c r="R13" s="94">
        <f t="shared" si="6"/>
        <v>744</v>
      </c>
      <c r="S13" s="39">
        <f t="shared" si="5"/>
        <v>1430</v>
      </c>
      <c r="T13" s="95">
        <f t="shared" si="7"/>
        <v>58.13559322033899</v>
      </c>
      <c r="U13" s="96">
        <f t="shared" si="7"/>
        <v>59.047619047619051</v>
      </c>
      <c r="V13" s="97">
        <f t="shared" si="7"/>
        <v>58.606557377049185</v>
      </c>
      <c r="W13" s="95">
        <f t="shared" si="8"/>
        <v>32.215743440233233</v>
      </c>
      <c r="X13" s="96">
        <f t="shared" si="8"/>
        <v>39.919354838709673</v>
      </c>
      <c r="Y13" s="98">
        <f t="shared" si="8"/>
        <v>36.22377622377622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36</v>
      </c>
      <c r="B14" s="172">
        <v>1811</v>
      </c>
      <c r="C14" s="173">
        <v>1870</v>
      </c>
      <c r="D14" s="3">
        <f t="shared" si="0"/>
        <v>3681</v>
      </c>
      <c r="E14" s="172">
        <v>261</v>
      </c>
      <c r="F14" s="173">
        <v>289</v>
      </c>
      <c r="G14" s="3">
        <f t="shared" si="1"/>
        <v>550</v>
      </c>
      <c r="H14" s="172">
        <v>104</v>
      </c>
      <c r="I14" s="173">
        <v>154</v>
      </c>
      <c r="J14" s="3">
        <f t="shared" si="2"/>
        <v>258</v>
      </c>
      <c r="K14" s="172">
        <v>3</v>
      </c>
      <c r="L14" s="173">
        <v>2</v>
      </c>
      <c r="M14" s="3">
        <f t="shared" si="3"/>
        <v>5</v>
      </c>
      <c r="N14" s="172">
        <v>613</v>
      </c>
      <c r="O14" s="173">
        <v>571</v>
      </c>
      <c r="P14" s="3">
        <f t="shared" si="4"/>
        <v>1184</v>
      </c>
      <c r="Q14" s="99">
        <f t="shared" si="6"/>
        <v>981</v>
      </c>
      <c r="R14" s="100">
        <f t="shared" si="6"/>
        <v>1016</v>
      </c>
      <c r="S14" s="4">
        <f t="shared" si="5"/>
        <v>1997</v>
      </c>
      <c r="T14" s="101">
        <f t="shared" si="7"/>
        <v>54.168967421314193</v>
      </c>
      <c r="U14" s="102">
        <f t="shared" si="7"/>
        <v>54.331550802139041</v>
      </c>
      <c r="V14" s="103">
        <f t="shared" si="7"/>
        <v>54.251562075522955</v>
      </c>
      <c r="W14" s="101">
        <f t="shared" si="8"/>
        <v>37.206931702344548</v>
      </c>
      <c r="X14" s="102">
        <f t="shared" si="8"/>
        <v>43.602362204724407</v>
      </c>
      <c r="Y14" s="104">
        <f t="shared" si="8"/>
        <v>40.460691036554827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37</v>
      </c>
      <c r="B15" s="174">
        <v>568</v>
      </c>
      <c r="C15" s="175">
        <v>645</v>
      </c>
      <c r="D15" s="42">
        <f t="shared" si="0"/>
        <v>1213</v>
      </c>
      <c r="E15" s="174">
        <v>41</v>
      </c>
      <c r="F15" s="175">
        <v>50</v>
      </c>
      <c r="G15" s="42">
        <f t="shared" si="1"/>
        <v>91</v>
      </c>
      <c r="H15" s="174">
        <v>50</v>
      </c>
      <c r="I15" s="175">
        <v>78</v>
      </c>
      <c r="J15" s="42">
        <f t="shared" si="2"/>
        <v>128</v>
      </c>
      <c r="K15" s="174">
        <v>0</v>
      </c>
      <c r="L15" s="175">
        <v>3</v>
      </c>
      <c r="M15" s="42">
        <f t="shared" si="3"/>
        <v>3</v>
      </c>
      <c r="N15" s="174">
        <v>246</v>
      </c>
      <c r="O15" s="175">
        <v>246</v>
      </c>
      <c r="P15" s="42">
        <f t="shared" si="4"/>
        <v>492</v>
      </c>
      <c r="Q15" s="105">
        <f t="shared" si="6"/>
        <v>337</v>
      </c>
      <c r="R15" s="106">
        <f t="shared" si="6"/>
        <v>377</v>
      </c>
      <c r="S15" s="43">
        <f t="shared" si="5"/>
        <v>714</v>
      </c>
      <c r="T15" s="107">
        <f t="shared" si="7"/>
        <v>59.33098591549296</v>
      </c>
      <c r="U15" s="108">
        <f t="shared" si="7"/>
        <v>58.449612403100772</v>
      </c>
      <c r="V15" s="109">
        <f t="shared" si="7"/>
        <v>58.862324814509478</v>
      </c>
      <c r="W15" s="107">
        <f t="shared" si="8"/>
        <v>27.002967359050444</v>
      </c>
      <c r="X15" s="108">
        <f t="shared" si="8"/>
        <v>33.952254641909811</v>
      </c>
      <c r="Y15" s="110">
        <f t="shared" si="8"/>
        <v>30.672268907563026</v>
      </c>
      <c r="Z15" s="73" t="s">
        <v>12</v>
      </c>
      <c r="AA15" s="44">
        <v>1</v>
      </c>
    </row>
    <row r="16" spans="1:27" ht="12" customHeight="1" x14ac:dyDescent="0.15">
      <c r="A16" s="11" t="s">
        <v>38</v>
      </c>
      <c r="B16" s="176">
        <v>482</v>
      </c>
      <c r="C16" s="177">
        <v>532</v>
      </c>
      <c r="D16" s="1">
        <f t="shared" si="0"/>
        <v>1014</v>
      </c>
      <c r="E16" s="176">
        <v>36</v>
      </c>
      <c r="F16" s="177">
        <v>36</v>
      </c>
      <c r="G16" s="1">
        <f t="shared" si="1"/>
        <v>72</v>
      </c>
      <c r="H16" s="176">
        <v>42</v>
      </c>
      <c r="I16" s="177">
        <v>77</v>
      </c>
      <c r="J16" s="1">
        <f t="shared" si="2"/>
        <v>119</v>
      </c>
      <c r="K16" s="176">
        <v>4</v>
      </c>
      <c r="L16" s="177">
        <v>3</v>
      </c>
      <c r="M16" s="1">
        <f t="shared" si="3"/>
        <v>7</v>
      </c>
      <c r="N16" s="176">
        <v>208</v>
      </c>
      <c r="O16" s="177">
        <v>187</v>
      </c>
      <c r="P16" s="1">
        <f t="shared" si="4"/>
        <v>395</v>
      </c>
      <c r="Q16" s="87">
        <f t="shared" si="6"/>
        <v>290</v>
      </c>
      <c r="R16" s="88">
        <f t="shared" si="6"/>
        <v>303</v>
      </c>
      <c r="S16" s="2">
        <f t="shared" si="5"/>
        <v>593</v>
      </c>
      <c r="T16" s="89">
        <f t="shared" si="7"/>
        <v>60.165975103734439</v>
      </c>
      <c r="U16" s="90">
        <f t="shared" si="7"/>
        <v>56.954887218045116</v>
      </c>
      <c r="V16" s="91">
        <f t="shared" si="7"/>
        <v>58.481262327416175</v>
      </c>
      <c r="W16" s="89">
        <f t="shared" si="8"/>
        <v>26.896551724137929</v>
      </c>
      <c r="X16" s="90">
        <f t="shared" si="8"/>
        <v>37.293729372937293</v>
      </c>
      <c r="Y16" s="92">
        <f t="shared" si="8"/>
        <v>32.209106239460375</v>
      </c>
      <c r="Z16" s="70" t="s">
        <v>12</v>
      </c>
      <c r="AA16" s="17">
        <f>AA15+1</f>
        <v>2</v>
      </c>
    </row>
    <row r="17" spans="1:27" s="86" customFormat="1" ht="12" customHeight="1" x14ac:dyDescent="0.15">
      <c r="A17" s="37" t="s">
        <v>39</v>
      </c>
      <c r="B17" s="178">
        <v>1732</v>
      </c>
      <c r="C17" s="179">
        <v>1880</v>
      </c>
      <c r="D17" s="38">
        <f t="shared" si="0"/>
        <v>3612</v>
      </c>
      <c r="E17" s="178">
        <v>187</v>
      </c>
      <c r="F17" s="179">
        <v>209</v>
      </c>
      <c r="G17" s="38">
        <f t="shared" si="1"/>
        <v>396</v>
      </c>
      <c r="H17" s="178">
        <v>147</v>
      </c>
      <c r="I17" s="179">
        <v>242</v>
      </c>
      <c r="J17" s="38">
        <f t="shared" si="2"/>
        <v>389</v>
      </c>
      <c r="K17" s="178">
        <v>4</v>
      </c>
      <c r="L17" s="179">
        <v>8</v>
      </c>
      <c r="M17" s="38">
        <f t="shared" si="3"/>
        <v>12</v>
      </c>
      <c r="N17" s="178">
        <v>593</v>
      </c>
      <c r="O17" s="179">
        <v>579</v>
      </c>
      <c r="P17" s="38">
        <f t="shared" si="4"/>
        <v>1172</v>
      </c>
      <c r="Q17" s="93">
        <f t="shared" si="6"/>
        <v>931</v>
      </c>
      <c r="R17" s="94">
        <f t="shared" si="6"/>
        <v>1038</v>
      </c>
      <c r="S17" s="39">
        <f t="shared" si="5"/>
        <v>1969</v>
      </c>
      <c r="T17" s="95">
        <f t="shared" si="7"/>
        <v>53.752886836027713</v>
      </c>
      <c r="U17" s="96">
        <f t="shared" si="7"/>
        <v>55.212765957446805</v>
      </c>
      <c r="V17" s="97">
        <f t="shared" si="7"/>
        <v>54.512735326688812</v>
      </c>
      <c r="W17" s="95">
        <f t="shared" si="8"/>
        <v>35.875402792696029</v>
      </c>
      <c r="X17" s="96">
        <f t="shared" si="8"/>
        <v>43.448940269749521</v>
      </c>
      <c r="Y17" s="98">
        <f t="shared" si="8"/>
        <v>39.867953275774504</v>
      </c>
      <c r="Z17" s="71" t="s">
        <v>12</v>
      </c>
      <c r="AA17" s="40">
        <f>AA16+1</f>
        <v>3</v>
      </c>
    </row>
    <row r="18" spans="1:27" ht="12" customHeight="1" x14ac:dyDescent="0.15">
      <c r="A18" s="11" t="s">
        <v>40</v>
      </c>
      <c r="B18" s="176">
        <v>156</v>
      </c>
      <c r="C18" s="177">
        <v>167</v>
      </c>
      <c r="D18" s="1">
        <f t="shared" si="0"/>
        <v>323</v>
      </c>
      <c r="E18" s="176">
        <v>21</v>
      </c>
      <c r="F18" s="177">
        <v>23</v>
      </c>
      <c r="G18" s="1">
        <f t="shared" si="1"/>
        <v>44</v>
      </c>
      <c r="H18" s="176">
        <v>10</v>
      </c>
      <c r="I18" s="177">
        <v>26</v>
      </c>
      <c r="J18" s="1">
        <f t="shared" si="2"/>
        <v>36</v>
      </c>
      <c r="K18" s="176">
        <v>0</v>
      </c>
      <c r="L18" s="177">
        <v>0</v>
      </c>
      <c r="M18" s="1">
        <f t="shared" si="3"/>
        <v>0</v>
      </c>
      <c r="N18" s="176">
        <v>74</v>
      </c>
      <c r="O18" s="177">
        <v>71</v>
      </c>
      <c r="P18" s="1">
        <f t="shared" si="4"/>
        <v>145</v>
      </c>
      <c r="Q18" s="87">
        <f t="shared" si="6"/>
        <v>105</v>
      </c>
      <c r="R18" s="88">
        <f t="shared" si="6"/>
        <v>120</v>
      </c>
      <c r="S18" s="2">
        <f t="shared" si="5"/>
        <v>225</v>
      </c>
      <c r="T18" s="89">
        <f t="shared" si="7"/>
        <v>67.307692307692307</v>
      </c>
      <c r="U18" s="90">
        <f t="shared" si="7"/>
        <v>71.856287425149702</v>
      </c>
      <c r="V18" s="91">
        <f t="shared" si="7"/>
        <v>69.659442724458216</v>
      </c>
      <c r="W18" s="89">
        <f t="shared" si="8"/>
        <v>29.523809523809526</v>
      </c>
      <c r="X18" s="90">
        <f t="shared" si="8"/>
        <v>40.833333333333336</v>
      </c>
      <c r="Y18" s="92">
        <f t="shared" si="8"/>
        <v>35.555555555555557</v>
      </c>
      <c r="Z18" s="70" t="s">
        <v>12</v>
      </c>
      <c r="AA18" s="17">
        <f>AA17+1</f>
        <v>4</v>
      </c>
    </row>
    <row r="19" spans="1:27" s="86" customFormat="1" ht="12" customHeight="1" x14ac:dyDescent="0.15">
      <c r="A19" s="45" t="s">
        <v>41</v>
      </c>
      <c r="B19" s="180">
        <v>1487</v>
      </c>
      <c r="C19" s="181">
        <v>1458</v>
      </c>
      <c r="D19" s="46">
        <f t="shared" si="0"/>
        <v>2945</v>
      </c>
      <c r="E19" s="180">
        <v>148</v>
      </c>
      <c r="F19" s="181">
        <v>135</v>
      </c>
      <c r="G19" s="46">
        <f t="shared" si="1"/>
        <v>283</v>
      </c>
      <c r="H19" s="180">
        <v>135</v>
      </c>
      <c r="I19" s="181">
        <v>189</v>
      </c>
      <c r="J19" s="46">
        <f t="shared" si="2"/>
        <v>324</v>
      </c>
      <c r="K19" s="180">
        <v>3</v>
      </c>
      <c r="L19" s="181">
        <v>4</v>
      </c>
      <c r="M19" s="46">
        <f t="shared" si="3"/>
        <v>7</v>
      </c>
      <c r="N19" s="180">
        <v>500</v>
      </c>
      <c r="O19" s="181">
        <v>450</v>
      </c>
      <c r="P19" s="46">
        <f t="shared" si="4"/>
        <v>950</v>
      </c>
      <c r="Q19" s="111">
        <f t="shared" si="6"/>
        <v>786</v>
      </c>
      <c r="R19" s="112">
        <f t="shared" si="6"/>
        <v>778</v>
      </c>
      <c r="S19" s="47">
        <f t="shared" si="5"/>
        <v>1564</v>
      </c>
      <c r="T19" s="113">
        <f t="shared" si="7"/>
        <v>52.858103564223271</v>
      </c>
      <c r="U19" s="114">
        <f t="shared" si="7"/>
        <v>53.360768175582997</v>
      </c>
      <c r="V19" s="115">
        <f t="shared" si="7"/>
        <v>53.106960950764005</v>
      </c>
      <c r="W19" s="113">
        <f t="shared" si="8"/>
        <v>36.005089058524177</v>
      </c>
      <c r="X19" s="114">
        <f t="shared" si="8"/>
        <v>41.645244215938305</v>
      </c>
      <c r="Y19" s="116">
        <f t="shared" si="8"/>
        <v>38.810741687979537</v>
      </c>
      <c r="Z19" s="74" t="s">
        <v>12</v>
      </c>
      <c r="AA19" s="48">
        <f>AA18+1</f>
        <v>5</v>
      </c>
    </row>
    <row r="20" spans="1:27" ht="12" customHeight="1" x14ac:dyDescent="0.15">
      <c r="A20" s="13" t="s">
        <v>42</v>
      </c>
      <c r="B20" s="182">
        <v>619</v>
      </c>
      <c r="C20" s="183">
        <v>667</v>
      </c>
      <c r="D20" s="28">
        <f t="shared" si="0"/>
        <v>1286</v>
      </c>
      <c r="E20" s="182">
        <v>75</v>
      </c>
      <c r="F20" s="183">
        <v>87</v>
      </c>
      <c r="G20" s="28">
        <f t="shared" si="1"/>
        <v>162</v>
      </c>
      <c r="H20" s="182">
        <v>26</v>
      </c>
      <c r="I20" s="183">
        <v>56</v>
      </c>
      <c r="J20" s="28">
        <f t="shared" si="2"/>
        <v>82</v>
      </c>
      <c r="K20" s="182">
        <v>2</v>
      </c>
      <c r="L20" s="183">
        <v>1</v>
      </c>
      <c r="M20" s="28">
        <f t="shared" si="3"/>
        <v>3</v>
      </c>
      <c r="N20" s="182">
        <v>247</v>
      </c>
      <c r="O20" s="183">
        <v>251</v>
      </c>
      <c r="P20" s="28">
        <f t="shared" si="4"/>
        <v>498</v>
      </c>
      <c r="Q20" s="117">
        <f t="shared" si="6"/>
        <v>350</v>
      </c>
      <c r="R20" s="118">
        <f t="shared" si="6"/>
        <v>395</v>
      </c>
      <c r="S20" s="29">
        <f t="shared" si="5"/>
        <v>745</v>
      </c>
      <c r="T20" s="119">
        <f t="shared" si="7"/>
        <v>56.54281098546042</v>
      </c>
      <c r="U20" s="120">
        <f t="shared" si="7"/>
        <v>59.220389805097454</v>
      </c>
      <c r="V20" s="121">
        <f t="shared" si="7"/>
        <v>57.931570762052878</v>
      </c>
      <c r="W20" s="119">
        <f t="shared" si="8"/>
        <v>28.857142857142858</v>
      </c>
      <c r="X20" s="120">
        <f t="shared" si="8"/>
        <v>36.202531645569621</v>
      </c>
      <c r="Y20" s="122">
        <f t="shared" si="8"/>
        <v>32.75167785234899</v>
      </c>
      <c r="Z20" s="75" t="s">
        <v>13</v>
      </c>
      <c r="AA20" s="19">
        <v>1</v>
      </c>
    </row>
    <row r="21" spans="1:27" s="86" customFormat="1" ht="12" customHeight="1" x14ac:dyDescent="0.15">
      <c r="A21" s="37" t="s">
        <v>43</v>
      </c>
      <c r="B21" s="178">
        <v>455</v>
      </c>
      <c r="C21" s="179">
        <v>472</v>
      </c>
      <c r="D21" s="38">
        <f t="shared" si="0"/>
        <v>927</v>
      </c>
      <c r="E21" s="178">
        <v>91</v>
      </c>
      <c r="F21" s="179">
        <v>104</v>
      </c>
      <c r="G21" s="38">
        <f t="shared" si="1"/>
        <v>195</v>
      </c>
      <c r="H21" s="178">
        <v>19</v>
      </c>
      <c r="I21" s="179">
        <v>28</v>
      </c>
      <c r="J21" s="38">
        <f t="shared" si="2"/>
        <v>47</v>
      </c>
      <c r="K21" s="178">
        <v>0</v>
      </c>
      <c r="L21" s="179">
        <v>2</v>
      </c>
      <c r="M21" s="38">
        <f t="shared" si="3"/>
        <v>2</v>
      </c>
      <c r="N21" s="178">
        <v>182</v>
      </c>
      <c r="O21" s="179">
        <v>170</v>
      </c>
      <c r="P21" s="38">
        <f t="shared" si="4"/>
        <v>352</v>
      </c>
      <c r="Q21" s="93">
        <f t="shared" si="6"/>
        <v>292</v>
      </c>
      <c r="R21" s="94">
        <f t="shared" si="6"/>
        <v>304</v>
      </c>
      <c r="S21" s="39">
        <f t="shared" si="5"/>
        <v>596</v>
      </c>
      <c r="T21" s="95">
        <f t="shared" si="7"/>
        <v>64.175824175824175</v>
      </c>
      <c r="U21" s="96">
        <f t="shared" si="7"/>
        <v>64.406779661016941</v>
      </c>
      <c r="V21" s="97">
        <f t="shared" si="7"/>
        <v>64.293419633225454</v>
      </c>
      <c r="W21" s="95">
        <f t="shared" si="8"/>
        <v>37.671232876712331</v>
      </c>
      <c r="X21" s="96">
        <f t="shared" si="8"/>
        <v>43.421052631578952</v>
      </c>
      <c r="Y21" s="98">
        <f t="shared" si="8"/>
        <v>40.604026845637584</v>
      </c>
      <c r="Z21" s="71" t="s">
        <v>13</v>
      </c>
      <c r="AA21" s="40">
        <f>AA20+1</f>
        <v>2</v>
      </c>
    </row>
    <row r="22" spans="1:27" ht="12" customHeight="1" x14ac:dyDescent="0.15">
      <c r="A22" s="12" t="s">
        <v>44</v>
      </c>
      <c r="B22" s="184">
        <v>360</v>
      </c>
      <c r="C22" s="185">
        <v>381</v>
      </c>
      <c r="D22" s="3">
        <f t="shared" si="0"/>
        <v>741</v>
      </c>
      <c r="E22" s="184">
        <v>43</v>
      </c>
      <c r="F22" s="185">
        <v>55</v>
      </c>
      <c r="G22" s="3">
        <f t="shared" si="1"/>
        <v>98</v>
      </c>
      <c r="H22" s="184">
        <v>16</v>
      </c>
      <c r="I22" s="185">
        <v>35</v>
      </c>
      <c r="J22" s="3">
        <f t="shared" si="2"/>
        <v>51</v>
      </c>
      <c r="K22" s="184">
        <v>2</v>
      </c>
      <c r="L22" s="185">
        <v>1</v>
      </c>
      <c r="M22" s="3">
        <f t="shared" si="3"/>
        <v>3</v>
      </c>
      <c r="N22" s="184">
        <v>166</v>
      </c>
      <c r="O22" s="185">
        <v>149</v>
      </c>
      <c r="P22" s="3">
        <f t="shared" si="4"/>
        <v>315</v>
      </c>
      <c r="Q22" s="99">
        <f t="shared" si="6"/>
        <v>227</v>
      </c>
      <c r="R22" s="100">
        <f t="shared" si="6"/>
        <v>240</v>
      </c>
      <c r="S22" s="4">
        <f t="shared" si="5"/>
        <v>467</v>
      </c>
      <c r="T22" s="101">
        <f t="shared" si="7"/>
        <v>63.055555555555557</v>
      </c>
      <c r="U22" s="102">
        <f t="shared" si="7"/>
        <v>62.99212598425197</v>
      </c>
      <c r="V22" s="103">
        <f t="shared" si="7"/>
        <v>63.022941970310384</v>
      </c>
      <c r="W22" s="101">
        <f t="shared" si="8"/>
        <v>25.991189427312776</v>
      </c>
      <c r="X22" s="102">
        <f t="shared" si="8"/>
        <v>37.5</v>
      </c>
      <c r="Y22" s="104">
        <f t="shared" si="8"/>
        <v>31.905781584582442</v>
      </c>
      <c r="Z22" s="72" t="s">
        <v>13</v>
      </c>
      <c r="AA22" s="18">
        <f>AA21+1</f>
        <v>3</v>
      </c>
    </row>
    <row r="23" spans="1:27" s="86" customFormat="1" ht="12" customHeight="1" x14ac:dyDescent="0.15">
      <c r="A23" s="41" t="s">
        <v>45</v>
      </c>
      <c r="B23" s="174">
        <v>426</v>
      </c>
      <c r="C23" s="175">
        <v>488</v>
      </c>
      <c r="D23" s="42">
        <f t="shared" si="0"/>
        <v>914</v>
      </c>
      <c r="E23" s="174">
        <v>47</v>
      </c>
      <c r="F23" s="175">
        <v>56</v>
      </c>
      <c r="G23" s="42">
        <f t="shared" si="1"/>
        <v>103</v>
      </c>
      <c r="H23" s="174">
        <v>12</v>
      </c>
      <c r="I23" s="175">
        <v>28</v>
      </c>
      <c r="J23" s="42">
        <f t="shared" si="2"/>
        <v>40</v>
      </c>
      <c r="K23" s="174">
        <v>4</v>
      </c>
      <c r="L23" s="175">
        <v>7</v>
      </c>
      <c r="M23" s="42">
        <f t="shared" si="3"/>
        <v>11</v>
      </c>
      <c r="N23" s="174">
        <v>201</v>
      </c>
      <c r="O23" s="175">
        <v>205</v>
      </c>
      <c r="P23" s="42">
        <f t="shared" si="4"/>
        <v>406</v>
      </c>
      <c r="Q23" s="105">
        <f t="shared" si="6"/>
        <v>264</v>
      </c>
      <c r="R23" s="106">
        <f t="shared" si="6"/>
        <v>296</v>
      </c>
      <c r="S23" s="43">
        <f t="shared" si="5"/>
        <v>560</v>
      </c>
      <c r="T23" s="107">
        <f t="shared" si="7"/>
        <v>61.971830985915489</v>
      </c>
      <c r="U23" s="108">
        <f t="shared" si="7"/>
        <v>60.655737704918032</v>
      </c>
      <c r="V23" s="109">
        <f t="shared" si="7"/>
        <v>61.269146608315097</v>
      </c>
      <c r="W23" s="107">
        <f t="shared" si="8"/>
        <v>22.348484848484848</v>
      </c>
      <c r="X23" s="108">
        <f t="shared" si="8"/>
        <v>28.378378378378379</v>
      </c>
      <c r="Y23" s="110">
        <f t="shared" si="8"/>
        <v>25.535714285714285</v>
      </c>
      <c r="Z23" s="73" t="s">
        <v>14</v>
      </c>
      <c r="AA23" s="44">
        <v>1</v>
      </c>
    </row>
    <row r="24" spans="1:27" ht="12" customHeight="1" x14ac:dyDescent="0.15">
      <c r="A24" s="12" t="s">
        <v>46</v>
      </c>
      <c r="B24" s="184">
        <v>58</v>
      </c>
      <c r="C24" s="185">
        <v>70</v>
      </c>
      <c r="D24" s="3">
        <f t="shared" si="0"/>
        <v>128</v>
      </c>
      <c r="E24" s="184">
        <v>7</v>
      </c>
      <c r="F24" s="185">
        <v>7</v>
      </c>
      <c r="G24" s="3">
        <f t="shared" si="1"/>
        <v>14</v>
      </c>
      <c r="H24" s="184">
        <v>4</v>
      </c>
      <c r="I24" s="185">
        <v>5</v>
      </c>
      <c r="J24" s="3">
        <f t="shared" si="2"/>
        <v>9</v>
      </c>
      <c r="K24" s="184">
        <v>1</v>
      </c>
      <c r="L24" s="185">
        <v>1</v>
      </c>
      <c r="M24" s="3">
        <f t="shared" si="3"/>
        <v>2</v>
      </c>
      <c r="N24" s="184">
        <v>32</v>
      </c>
      <c r="O24" s="185">
        <v>33</v>
      </c>
      <c r="P24" s="3">
        <f t="shared" si="4"/>
        <v>65</v>
      </c>
      <c r="Q24" s="99">
        <f t="shared" si="6"/>
        <v>44</v>
      </c>
      <c r="R24" s="100">
        <f t="shared" si="6"/>
        <v>46</v>
      </c>
      <c r="S24" s="4">
        <f t="shared" si="5"/>
        <v>90</v>
      </c>
      <c r="T24" s="101">
        <f t="shared" si="7"/>
        <v>75.862068965517238</v>
      </c>
      <c r="U24" s="102">
        <f t="shared" si="7"/>
        <v>65.714285714285708</v>
      </c>
      <c r="V24" s="103">
        <f t="shared" si="7"/>
        <v>70.3125</v>
      </c>
      <c r="W24" s="101">
        <f t="shared" si="8"/>
        <v>25</v>
      </c>
      <c r="X24" s="102">
        <f t="shared" si="8"/>
        <v>26.086956521739129</v>
      </c>
      <c r="Y24" s="104">
        <f t="shared" si="8"/>
        <v>25.555555555555554</v>
      </c>
      <c r="Z24" s="72" t="s">
        <v>14</v>
      </c>
      <c r="AA24" s="18">
        <f>AA23+1</f>
        <v>2</v>
      </c>
    </row>
    <row r="25" spans="1:27" s="86" customFormat="1" ht="12" customHeight="1" x14ac:dyDescent="0.15">
      <c r="A25" s="41" t="s">
        <v>47</v>
      </c>
      <c r="B25" s="174">
        <v>263</v>
      </c>
      <c r="C25" s="175">
        <v>286</v>
      </c>
      <c r="D25" s="42">
        <f t="shared" si="0"/>
        <v>549</v>
      </c>
      <c r="E25" s="174">
        <v>36</v>
      </c>
      <c r="F25" s="175">
        <v>50</v>
      </c>
      <c r="G25" s="42">
        <f t="shared" si="1"/>
        <v>86</v>
      </c>
      <c r="H25" s="174">
        <v>12</v>
      </c>
      <c r="I25" s="175">
        <v>18</v>
      </c>
      <c r="J25" s="42">
        <f t="shared" si="2"/>
        <v>30</v>
      </c>
      <c r="K25" s="174">
        <v>3</v>
      </c>
      <c r="L25" s="175">
        <v>0</v>
      </c>
      <c r="M25" s="42">
        <f t="shared" si="3"/>
        <v>3</v>
      </c>
      <c r="N25" s="174">
        <v>126</v>
      </c>
      <c r="O25" s="175">
        <v>111</v>
      </c>
      <c r="P25" s="42">
        <f t="shared" si="4"/>
        <v>237</v>
      </c>
      <c r="Q25" s="105">
        <f t="shared" si="6"/>
        <v>177</v>
      </c>
      <c r="R25" s="106">
        <f t="shared" si="6"/>
        <v>179</v>
      </c>
      <c r="S25" s="43">
        <f t="shared" si="5"/>
        <v>356</v>
      </c>
      <c r="T25" s="107">
        <f t="shared" si="7"/>
        <v>67.300380228136873</v>
      </c>
      <c r="U25" s="108">
        <f t="shared" si="7"/>
        <v>62.587412587412587</v>
      </c>
      <c r="V25" s="109">
        <f t="shared" si="7"/>
        <v>64.845173041894355</v>
      </c>
      <c r="W25" s="107">
        <f t="shared" si="8"/>
        <v>27.118644067796609</v>
      </c>
      <c r="X25" s="108">
        <f t="shared" si="8"/>
        <v>37.988826815642454</v>
      </c>
      <c r="Y25" s="110">
        <f t="shared" si="8"/>
        <v>32.584269662921351</v>
      </c>
      <c r="Z25" s="73" t="s">
        <v>15</v>
      </c>
      <c r="AA25" s="44">
        <v>1</v>
      </c>
    </row>
    <row r="26" spans="1:27" ht="12" customHeight="1" x14ac:dyDescent="0.15">
      <c r="A26" s="12" t="s">
        <v>48</v>
      </c>
      <c r="B26" s="184">
        <v>141</v>
      </c>
      <c r="C26" s="185">
        <v>140</v>
      </c>
      <c r="D26" s="3">
        <f t="shared" si="0"/>
        <v>281</v>
      </c>
      <c r="E26" s="184">
        <v>26</v>
      </c>
      <c r="F26" s="185">
        <v>29</v>
      </c>
      <c r="G26" s="3">
        <f t="shared" si="1"/>
        <v>55</v>
      </c>
      <c r="H26" s="184">
        <v>7</v>
      </c>
      <c r="I26" s="185">
        <v>10</v>
      </c>
      <c r="J26" s="3">
        <f t="shared" si="2"/>
        <v>17</v>
      </c>
      <c r="K26" s="184">
        <v>0</v>
      </c>
      <c r="L26" s="185">
        <v>0</v>
      </c>
      <c r="M26" s="3">
        <f t="shared" si="3"/>
        <v>0</v>
      </c>
      <c r="N26" s="184">
        <v>55</v>
      </c>
      <c r="O26" s="185">
        <v>47</v>
      </c>
      <c r="P26" s="3">
        <f t="shared" si="4"/>
        <v>102</v>
      </c>
      <c r="Q26" s="99">
        <f t="shared" si="6"/>
        <v>88</v>
      </c>
      <c r="R26" s="100">
        <f t="shared" si="6"/>
        <v>86</v>
      </c>
      <c r="S26" s="4">
        <f t="shared" si="5"/>
        <v>174</v>
      </c>
      <c r="T26" s="101">
        <f t="shared" si="7"/>
        <v>62.411347517730498</v>
      </c>
      <c r="U26" s="102">
        <f t="shared" si="7"/>
        <v>61.428571428571431</v>
      </c>
      <c r="V26" s="103">
        <f t="shared" si="7"/>
        <v>61.921708185053383</v>
      </c>
      <c r="W26" s="101">
        <f t="shared" si="8"/>
        <v>37.5</v>
      </c>
      <c r="X26" s="102">
        <f t="shared" si="8"/>
        <v>45.348837209302324</v>
      </c>
      <c r="Y26" s="104">
        <f t="shared" si="8"/>
        <v>41.379310344827587</v>
      </c>
      <c r="Z26" s="72" t="s">
        <v>15</v>
      </c>
      <c r="AA26" s="18">
        <f>AA25+1</f>
        <v>2</v>
      </c>
    </row>
    <row r="27" spans="1:27" s="86" customFormat="1" ht="12" customHeight="1" x14ac:dyDescent="0.15">
      <c r="A27" s="41" t="s">
        <v>49</v>
      </c>
      <c r="B27" s="174">
        <v>260</v>
      </c>
      <c r="C27" s="175">
        <v>294</v>
      </c>
      <c r="D27" s="42">
        <f t="shared" si="0"/>
        <v>554</v>
      </c>
      <c r="E27" s="174">
        <v>44</v>
      </c>
      <c r="F27" s="175">
        <v>48</v>
      </c>
      <c r="G27" s="42">
        <f t="shared" si="1"/>
        <v>92</v>
      </c>
      <c r="H27" s="174">
        <v>6</v>
      </c>
      <c r="I27" s="175">
        <v>12</v>
      </c>
      <c r="J27" s="42">
        <f t="shared" si="2"/>
        <v>18</v>
      </c>
      <c r="K27" s="174">
        <v>3</v>
      </c>
      <c r="L27" s="175">
        <v>0</v>
      </c>
      <c r="M27" s="42">
        <f t="shared" si="3"/>
        <v>3</v>
      </c>
      <c r="N27" s="174">
        <v>136</v>
      </c>
      <c r="O27" s="175">
        <v>128</v>
      </c>
      <c r="P27" s="42">
        <f t="shared" si="4"/>
        <v>264</v>
      </c>
      <c r="Q27" s="105">
        <f t="shared" si="6"/>
        <v>189</v>
      </c>
      <c r="R27" s="106">
        <f t="shared" si="6"/>
        <v>188</v>
      </c>
      <c r="S27" s="43">
        <f t="shared" si="5"/>
        <v>377</v>
      </c>
      <c r="T27" s="107">
        <f t="shared" si="7"/>
        <v>72.692307692307693</v>
      </c>
      <c r="U27" s="108">
        <f t="shared" si="7"/>
        <v>63.945578231292522</v>
      </c>
      <c r="V27" s="109">
        <f t="shared" si="7"/>
        <v>68.050541516245488</v>
      </c>
      <c r="W27" s="107">
        <f t="shared" si="8"/>
        <v>26.455026455026452</v>
      </c>
      <c r="X27" s="108">
        <f t="shared" si="8"/>
        <v>31.914893617021278</v>
      </c>
      <c r="Y27" s="110">
        <f t="shared" si="8"/>
        <v>29.177718832891248</v>
      </c>
      <c r="Z27" s="73" t="s">
        <v>16</v>
      </c>
      <c r="AA27" s="44">
        <v>1</v>
      </c>
    </row>
    <row r="28" spans="1:27" ht="12" customHeight="1" x14ac:dyDescent="0.15">
      <c r="A28" s="11" t="s">
        <v>50</v>
      </c>
      <c r="B28" s="176">
        <v>162</v>
      </c>
      <c r="C28" s="177">
        <v>146</v>
      </c>
      <c r="D28" s="1">
        <f t="shared" si="0"/>
        <v>308</v>
      </c>
      <c r="E28" s="176">
        <v>30</v>
      </c>
      <c r="F28" s="177">
        <v>23</v>
      </c>
      <c r="G28" s="1">
        <f t="shared" si="1"/>
        <v>53</v>
      </c>
      <c r="H28" s="176">
        <v>6</v>
      </c>
      <c r="I28" s="177">
        <v>12</v>
      </c>
      <c r="J28" s="1">
        <f t="shared" si="2"/>
        <v>18</v>
      </c>
      <c r="K28" s="176">
        <v>0</v>
      </c>
      <c r="L28" s="177">
        <v>1</v>
      </c>
      <c r="M28" s="1">
        <f t="shared" si="3"/>
        <v>1</v>
      </c>
      <c r="N28" s="176">
        <v>80</v>
      </c>
      <c r="O28" s="177">
        <v>60</v>
      </c>
      <c r="P28" s="1">
        <f t="shared" si="4"/>
        <v>140</v>
      </c>
      <c r="Q28" s="87">
        <f t="shared" si="6"/>
        <v>116</v>
      </c>
      <c r="R28" s="88">
        <f t="shared" si="6"/>
        <v>96</v>
      </c>
      <c r="S28" s="2">
        <f t="shared" si="5"/>
        <v>212</v>
      </c>
      <c r="T28" s="89">
        <f t="shared" si="7"/>
        <v>71.604938271604937</v>
      </c>
      <c r="U28" s="90">
        <f t="shared" si="7"/>
        <v>65.753424657534239</v>
      </c>
      <c r="V28" s="91">
        <f t="shared" si="7"/>
        <v>68.831168831168839</v>
      </c>
      <c r="W28" s="89">
        <f t="shared" si="8"/>
        <v>31.03448275862069</v>
      </c>
      <c r="X28" s="90">
        <f t="shared" si="8"/>
        <v>36.458333333333329</v>
      </c>
      <c r="Y28" s="92">
        <f t="shared" si="8"/>
        <v>33.490566037735846</v>
      </c>
      <c r="Z28" s="70" t="s">
        <v>16</v>
      </c>
      <c r="AA28" s="17">
        <f>AA27+1</f>
        <v>2</v>
      </c>
    </row>
    <row r="29" spans="1:27" s="86" customFormat="1" ht="12" customHeight="1" x14ac:dyDescent="0.15">
      <c r="A29" s="37" t="s">
        <v>51</v>
      </c>
      <c r="B29" s="178">
        <v>153</v>
      </c>
      <c r="C29" s="179">
        <v>162</v>
      </c>
      <c r="D29" s="38">
        <f t="shared" si="0"/>
        <v>315</v>
      </c>
      <c r="E29" s="178">
        <v>12</v>
      </c>
      <c r="F29" s="179">
        <v>16</v>
      </c>
      <c r="G29" s="38">
        <f t="shared" si="1"/>
        <v>28</v>
      </c>
      <c r="H29" s="178">
        <v>10</v>
      </c>
      <c r="I29" s="179">
        <v>10</v>
      </c>
      <c r="J29" s="38">
        <f t="shared" si="2"/>
        <v>20</v>
      </c>
      <c r="K29" s="178">
        <v>1</v>
      </c>
      <c r="L29" s="179">
        <v>0</v>
      </c>
      <c r="M29" s="38">
        <f t="shared" si="3"/>
        <v>1</v>
      </c>
      <c r="N29" s="178">
        <v>76</v>
      </c>
      <c r="O29" s="179">
        <v>55</v>
      </c>
      <c r="P29" s="38">
        <f t="shared" si="4"/>
        <v>131</v>
      </c>
      <c r="Q29" s="93">
        <f t="shared" si="6"/>
        <v>99</v>
      </c>
      <c r="R29" s="94">
        <f t="shared" si="6"/>
        <v>81</v>
      </c>
      <c r="S29" s="39">
        <f t="shared" si="5"/>
        <v>180</v>
      </c>
      <c r="T29" s="95">
        <f t="shared" si="7"/>
        <v>64.705882352941174</v>
      </c>
      <c r="U29" s="96">
        <f t="shared" si="7"/>
        <v>50</v>
      </c>
      <c r="V29" s="97">
        <f t="shared" si="7"/>
        <v>57.142857142857139</v>
      </c>
      <c r="W29" s="95">
        <f t="shared" si="8"/>
        <v>22.222222222222221</v>
      </c>
      <c r="X29" s="96">
        <f t="shared" si="8"/>
        <v>32.098765432098766</v>
      </c>
      <c r="Y29" s="98">
        <f t="shared" si="8"/>
        <v>26.666666666666668</v>
      </c>
      <c r="Z29" s="71" t="s">
        <v>16</v>
      </c>
      <c r="AA29" s="40">
        <f>AA28+1</f>
        <v>3</v>
      </c>
    </row>
    <row r="30" spans="1:27" ht="12" customHeight="1" x14ac:dyDescent="0.15">
      <c r="A30" s="12" t="s">
        <v>52</v>
      </c>
      <c r="B30" s="184">
        <v>120</v>
      </c>
      <c r="C30" s="185">
        <v>110</v>
      </c>
      <c r="D30" s="3">
        <f t="shared" si="0"/>
        <v>230</v>
      </c>
      <c r="E30" s="184">
        <v>22</v>
      </c>
      <c r="F30" s="185">
        <v>25</v>
      </c>
      <c r="G30" s="3">
        <f t="shared" si="1"/>
        <v>47</v>
      </c>
      <c r="H30" s="184">
        <v>5</v>
      </c>
      <c r="I30" s="185">
        <v>7</v>
      </c>
      <c r="J30" s="3">
        <f t="shared" si="2"/>
        <v>12</v>
      </c>
      <c r="K30" s="184">
        <v>1</v>
      </c>
      <c r="L30" s="185">
        <v>0</v>
      </c>
      <c r="M30" s="3">
        <f t="shared" si="3"/>
        <v>1</v>
      </c>
      <c r="N30" s="184">
        <v>52</v>
      </c>
      <c r="O30" s="185">
        <v>47</v>
      </c>
      <c r="P30" s="3">
        <f t="shared" si="4"/>
        <v>99</v>
      </c>
      <c r="Q30" s="99">
        <f t="shared" si="6"/>
        <v>80</v>
      </c>
      <c r="R30" s="100">
        <f t="shared" si="6"/>
        <v>79</v>
      </c>
      <c r="S30" s="4">
        <f t="shared" si="5"/>
        <v>159</v>
      </c>
      <c r="T30" s="101">
        <f t="shared" si="7"/>
        <v>66.666666666666657</v>
      </c>
      <c r="U30" s="102">
        <f t="shared" si="7"/>
        <v>71.818181818181813</v>
      </c>
      <c r="V30" s="103">
        <f t="shared" si="7"/>
        <v>69.130434782608702</v>
      </c>
      <c r="W30" s="101">
        <f t="shared" si="8"/>
        <v>33.75</v>
      </c>
      <c r="X30" s="102">
        <f t="shared" si="8"/>
        <v>40.506329113924053</v>
      </c>
      <c r="Y30" s="104">
        <f t="shared" si="8"/>
        <v>37.106918238993707</v>
      </c>
      <c r="Z30" s="72" t="s">
        <v>16</v>
      </c>
      <c r="AA30" s="18">
        <f>AA29+1</f>
        <v>4</v>
      </c>
    </row>
    <row r="31" spans="1:27" s="86" customFormat="1" ht="12" customHeight="1" x14ac:dyDescent="0.15">
      <c r="A31" s="41" t="s">
        <v>53</v>
      </c>
      <c r="B31" s="174">
        <v>303</v>
      </c>
      <c r="C31" s="175">
        <v>316</v>
      </c>
      <c r="D31" s="42">
        <f t="shared" si="0"/>
        <v>619</v>
      </c>
      <c r="E31" s="174">
        <v>76</v>
      </c>
      <c r="F31" s="175">
        <v>72</v>
      </c>
      <c r="G31" s="42">
        <f t="shared" si="1"/>
        <v>148</v>
      </c>
      <c r="H31" s="174">
        <v>19</v>
      </c>
      <c r="I31" s="175">
        <v>27</v>
      </c>
      <c r="J31" s="42">
        <f t="shared" si="2"/>
        <v>46</v>
      </c>
      <c r="K31" s="174">
        <v>1</v>
      </c>
      <c r="L31" s="175">
        <v>1</v>
      </c>
      <c r="M31" s="42">
        <f t="shared" si="3"/>
        <v>2</v>
      </c>
      <c r="N31" s="174">
        <v>109</v>
      </c>
      <c r="O31" s="175">
        <v>104</v>
      </c>
      <c r="P31" s="42">
        <f t="shared" si="4"/>
        <v>213</v>
      </c>
      <c r="Q31" s="105">
        <f t="shared" si="6"/>
        <v>205</v>
      </c>
      <c r="R31" s="106">
        <f t="shared" si="6"/>
        <v>204</v>
      </c>
      <c r="S31" s="43">
        <f t="shared" si="5"/>
        <v>409</v>
      </c>
      <c r="T31" s="107">
        <f t="shared" si="7"/>
        <v>67.656765676567659</v>
      </c>
      <c r="U31" s="108">
        <f t="shared" si="7"/>
        <v>64.556962025316452</v>
      </c>
      <c r="V31" s="109">
        <f t="shared" si="7"/>
        <v>66.074313408723754</v>
      </c>
      <c r="W31" s="107">
        <f t="shared" si="8"/>
        <v>46.341463414634148</v>
      </c>
      <c r="X31" s="108">
        <f t="shared" si="8"/>
        <v>48.529411764705884</v>
      </c>
      <c r="Y31" s="110">
        <f t="shared" si="8"/>
        <v>47.432762836185823</v>
      </c>
      <c r="Z31" s="73" t="s">
        <v>17</v>
      </c>
      <c r="AA31" s="44">
        <v>1</v>
      </c>
    </row>
    <row r="32" spans="1:27" ht="12" customHeight="1" x14ac:dyDescent="0.15">
      <c r="A32" s="12" t="s">
        <v>54</v>
      </c>
      <c r="B32" s="184">
        <v>53</v>
      </c>
      <c r="C32" s="185">
        <v>46</v>
      </c>
      <c r="D32" s="3">
        <f t="shared" si="0"/>
        <v>99</v>
      </c>
      <c r="E32" s="184">
        <v>9</v>
      </c>
      <c r="F32" s="185">
        <v>4</v>
      </c>
      <c r="G32" s="3">
        <f t="shared" si="1"/>
        <v>13</v>
      </c>
      <c r="H32" s="184">
        <v>1</v>
      </c>
      <c r="I32" s="185">
        <v>2</v>
      </c>
      <c r="J32" s="3">
        <f t="shared" si="2"/>
        <v>3</v>
      </c>
      <c r="K32" s="184">
        <v>1</v>
      </c>
      <c r="L32" s="185">
        <v>1</v>
      </c>
      <c r="M32" s="3">
        <f t="shared" si="3"/>
        <v>2</v>
      </c>
      <c r="N32" s="184">
        <v>30</v>
      </c>
      <c r="O32" s="185">
        <v>24</v>
      </c>
      <c r="P32" s="3">
        <f t="shared" si="4"/>
        <v>54</v>
      </c>
      <c r="Q32" s="99">
        <f t="shared" si="6"/>
        <v>41</v>
      </c>
      <c r="R32" s="100">
        <f t="shared" si="6"/>
        <v>31</v>
      </c>
      <c r="S32" s="4">
        <f t="shared" si="5"/>
        <v>72</v>
      </c>
      <c r="T32" s="101">
        <f t="shared" si="7"/>
        <v>77.358490566037744</v>
      </c>
      <c r="U32" s="102">
        <f t="shared" si="7"/>
        <v>67.391304347826093</v>
      </c>
      <c r="V32" s="103">
        <f t="shared" si="7"/>
        <v>72.727272727272734</v>
      </c>
      <c r="W32" s="101">
        <f t="shared" si="8"/>
        <v>24.390243902439025</v>
      </c>
      <c r="X32" s="102">
        <f t="shared" si="8"/>
        <v>19.35483870967742</v>
      </c>
      <c r="Y32" s="104">
        <f t="shared" si="8"/>
        <v>22.222222222222221</v>
      </c>
      <c r="Z32" s="72" t="s">
        <v>17</v>
      </c>
      <c r="AA32" s="18">
        <f>AA31+1</f>
        <v>2</v>
      </c>
    </row>
    <row r="33" spans="1:27" s="86" customFormat="1" ht="12" customHeight="1" x14ac:dyDescent="0.15">
      <c r="A33" s="41" t="s">
        <v>55</v>
      </c>
      <c r="B33" s="174">
        <v>360</v>
      </c>
      <c r="C33" s="175">
        <v>370</v>
      </c>
      <c r="D33" s="42">
        <f t="shared" si="0"/>
        <v>730</v>
      </c>
      <c r="E33" s="174">
        <v>68</v>
      </c>
      <c r="F33" s="175">
        <v>61</v>
      </c>
      <c r="G33" s="42">
        <f t="shared" si="1"/>
        <v>129</v>
      </c>
      <c r="H33" s="174">
        <v>21</v>
      </c>
      <c r="I33" s="175">
        <v>25</v>
      </c>
      <c r="J33" s="42">
        <f t="shared" si="2"/>
        <v>46</v>
      </c>
      <c r="K33" s="174">
        <v>2</v>
      </c>
      <c r="L33" s="175">
        <v>6</v>
      </c>
      <c r="M33" s="42">
        <f t="shared" si="3"/>
        <v>8</v>
      </c>
      <c r="N33" s="174">
        <v>152</v>
      </c>
      <c r="O33" s="175">
        <v>146</v>
      </c>
      <c r="P33" s="42">
        <f t="shared" si="4"/>
        <v>298</v>
      </c>
      <c r="Q33" s="105">
        <f t="shared" si="6"/>
        <v>243</v>
      </c>
      <c r="R33" s="106">
        <f t="shared" si="6"/>
        <v>238</v>
      </c>
      <c r="S33" s="43">
        <f t="shared" si="5"/>
        <v>481</v>
      </c>
      <c r="T33" s="107">
        <f t="shared" si="7"/>
        <v>67.5</v>
      </c>
      <c r="U33" s="108">
        <f t="shared" si="7"/>
        <v>64.324324324324323</v>
      </c>
      <c r="V33" s="109">
        <f t="shared" si="7"/>
        <v>65.890410958904113</v>
      </c>
      <c r="W33" s="107">
        <f t="shared" si="8"/>
        <v>36.625514403292179</v>
      </c>
      <c r="X33" s="108">
        <f t="shared" si="8"/>
        <v>36.134453781512605</v>
      </c>
      <c r="Y33" s="110">
        <f t="shared" si="8"/>
        <v>36.382536382536387</v>
      </c>
      <c r="Z33" s="73" t="s">
        <v>18</v>
      </c>
      <c r="AA33" s="44">
        <v>1</v>
      </c>
    </row>
    <row r="34" spans="1:27" ht="12" customHeight="1" x14ac:dyDescent="0.15">
      <c r="A34" s="11" t="s">
        <v>56</v>
      </c>
      <c r="B34" s="176">
        <v>489</v>
      </c>
      <c r="C34" s="177">
        <v>483</v>
      </c>
      <c r="D34" s="1">
        <f t="shared" si="0"/>
        <v>972</v>
      </c>
      <c r="E34" s="176">
        <v>68</v>
      </c>
      <c r="F34" s="177">
        <v>58</v>
      </c>
      <c r="G34" s="1">
        <f t="shared" si="1"/>
        <v>126</v>
      </c>
      <c r="H34" s="176">
        <v>31</v>
      </c>
      <c r="I34" s="177">
        <v>49</v>
      </c>
      <c r="J34" s="1">
        <f t="shared" si="2"/>
        <v>80</v>
      </c>
      <c r="K34" s="176">
        <v>0</v>
      </c>
      <c r="L34" s="177">
        <v>4</v>
      </c>
      <c r="M34" s="1">
        <f t="shared" si="3"/>
        <v>4</v>
      </c>
      <c r="N34" s="176">
        <v>154</v>
      </c>
      <c r="O34" s="177">
        <v>167</v>
      </c>
      <c r="P34" s="1">
        <f t="shared" si="4"/>
        <v>321</v>
      </c>
      <c r="Q34" s="87">
        <f t="shared" si="6"/>
        <v>253</v>
      </c>
      <c r="R34" s="88">
        <f t="shared" si="6"/>
        <v>278</v>
      </c>
      <c r="S34" s="2">
        <f t="shared" si="5"/>
        <v>531</v>
      </c>
      <c r="T34" s="89">
        <f t="shared" si="7"/>
        <v>51.738241308793455</v>
      </c>
      <c r="U34" s="90">
        <f t="shared" si="7"/>
        <v>57.556935817805389</v>
      </c>
      <c r="V34" s="91">
        <f t="shared" si="7"/>
        <v>54.629629629629626</v>
      </c>
      <c r="W34" s="89">
        <f t="shared" si="8"/>
        <v>39.130434782608695</v>
      </c>
      <c r="X34" s="90">
        <f t="shared" si="8"/>
        <v>38.489208633093526</v>
      </c>
      <c r="Y34" s="92">
        <f t="shared" si="8"/>
        <v>38.794726930320152</v>
      </c>
      <c r="Z34" s="70" t="s">
        <v>18</v>
      </c>
      <c r="AA34" s="17">
        <f>AA33+1</f>
        <v>2</v>
      </c>
    </row>
    <row r="35" spans="1:27" s="86" customFormat="1" ht="12" customHeight="1" x14ac:dyDescent="0.15">
      <c r="A35" s="37" t="s">
        <v>57</v>
      </c>
      <c r="B35" s="178">
        <v>207</v>
      </c>
      <c r="C35" s="179">
        <v>197</v>
      </c>
      <c r="D35" s="38">
        <f t="shared" si="0"/>
        <v>404</v>
      </c>
      <c r="E35" s="178">
        <v>32</v>
      </c>
      <c r="F35" s="179">
        <v>29</v>
      </c>
      <c r="G35" s="38">
        <f t="shared" si="1"/>
        <v>61</v>
      </c>
      <c r="H35" s="178">
        <v>27</v>
      </c>
      <c r="I35" s="179">
        <v>26</v>
      </c>
      <c r="J35" s="38">
        <f t="shared" si="2"/>
        <v>53</v>
      </c>
      <c r="K35" s="178">
        <v>0</v>
      </c>
      <c r="L35" s="179">
        <v>1</v>
      </c>
      <c r="M35" s="38">
        <f t="shared" si="3"/>
        <v>1</v>
      </c>
      <c r="N35" s="178">
        <v>70</v>
      </c>
      <c r="O35" s="179">
        <v>64</v>
      </c>
      <c r="P35" s="38">
        <f t="shared" si="4"/>
        <v>134</v>
      </c>
      <c r="Q35" s="93">
        <f t="shared" si="6"/>
        <v>129</v>
      </c>
      <c r="R35" s="94">
        <f t="shared" si="6"/>
        <v>120</v>
      </c>
      <c r="S35" s="39">
        <f t="shared" si="5"/>
        <v>249</v>
      </c>
      <c r="T35" s="95">
        <f t="shared" si="7"/>
        <v>62.318840579710141</v>
      </c>
      <c r="U35" s="96">
        <f t="shared" si="7"/>
        <v>60.913705583756354</v>
      </c>
      <c r="V35" s="97">
        <f t="shared" si="7"/>
        <v>61.633663366336634</v>
      </c>
      <c r="W35" s="95">
        <f t="shared" si="8"/>
        <v>45.736434108527128</v>
      </c>
      <c r="X35" s="96">
        <f t="shared" si="8"/>
        <v>45.833333333333329</v>
      </c>
      <c r="Y35" s="98">
        <f t="shared" si="8"/>
        <v>45.783132530120483</v>
      </c>
      <c r="Z35" s="71" t="s">
        <v>18</v>
      </c>
      <c r="AA35" s="40">
        <f>AA34+1</f>
        <v>3</v>
      </c>
    </row>
    <row r="36" spans="1:27" ht="12" customHeight="1" x14ac:dyDescent="0.15">
      <c r="A36" s="11" t="s">
        <v>58</v>
      </c>
      <c r="B36" s="176">
        <v>222</v>
      </c>
      <c r="C36" s="177">
        <v>222</v>
      </c>
      <c r="D36" s="1">
        <f t="shared" si="0"/>
        <v>444</v>
      </c>
      <c r="E36" s="176">
        <v>44</v>
      </c>
      <c r="F36" s="177">
        <v>37</v>
      </c>
      <c r="G36" s="1">
        <f t="shared" si="1"/>
        <v>81</v>
      </c>
      <c r="H36" s="176">
        <v>25</v>
      </c>
      <c r="I36" s="177">
        <v>28</v>
      </c>
      <c r="J36" s="1">
        <f t="shared" si="2"/>
        <v>53</v>
      </c>
      <c r="K36" s="176">
        <v>1</v>
      </c>
      <c r="L36" s="177">
        <v>1</v>
      </c>
      <c r="M36" s="1">
        <f t="shared" si="3"/>
        <v>2</v>
      </c>
      <c r="N36" s="176">
        <v>67</v>
      </c>
      <c r="O36" s="177">
        <v>60</v>
      </c>
      <c r="P36" s="1">
        <f t="shared" si="4"/>
        <v>127</v>
      </c>
      <c r="Q36" s="87">
        <f t="shared" si="6"/>
        <v>137</v>
      </c>
      <c r="R36" s="88">
        <f t="shared" si="6"/>
        <v>126</v>
      </c>
      <c r="S36" s="2">
        <f t="shared" si="5"/>
        <v>263</v>
      </c>
      <c r="T36" s="89">
        <f t="shared" si="7"/>
        <v>61.711711711711715</v>
      </c>
      <c r="U36" s="90">
        <f t="shared" si="7"/>
        <v>56.756756756756758</v>
      </c>
      <c r="V36" s="91">
        <f t="shared" si="7"/>
        <v>59.234234234234229</v>
      </c>
      <c r="W36" s="89">
        <f t="shared" si="8"/>
        <v>50.364963503649641</v>
      </c>
      <c r="X36" s="90">
        <f t="shared" si="8"/>
        <v>51.587301587301596</v>
      </c>
      <c r="Y36" s="92">
        <f t="shared" si="8"/>
        <v>50.950570342205324</v>
      </c>
      <c r="Z36" s="70" t="s">
        <v>18</v>
      </c>
      <c r="AA36" s="17">
        <f>AA35+1</f>
        <v>4</v>
      </c>
    </row>
    <row r="37" spans="1:27" s="86" customFormat="1" ht="12" customHeight="1" x14ac:dyDescent="0.15">
      <c r="A37" s="45" t="s">
        <v>59</v>
      </c>
      <c r="B37" s="180">
        <v>1997</v>
      </c>
      <c r="C37" s="181">
        <v>2161</v>
      </c>
      <c r="D37" s="46">
        <f t="shared" si="0"/>
        <v>4158</v>
      </c>
      <c r="E37" s="180">
        <v>221</v>
      </c>
      <c r="F37" s="181">
        <v>283</v>
      </c>
      <c r="G37" s="46">
        <f t="shared" si="1"/>
        <v>504</v>
      </c>
      <c r="H37" s="180">
        <v>138</v>
      </c>
      <c r="I37" s="181">
        <v>226</v>
      </c>
      <c r="J37" s="46">
        <f t="shared" si="2"/>
        <v>364</v>
      </c>
      <c r="K37" s="180">
        <v>9</v>
      </c>
      <c r="L37" s="181">
        <v>11</v>
      </c>
      <c r="M37" s="46">
        <f t="shared" si="3"/>
        <v>20</v>
      </c>
      <c r="N37" s="180">
        <v>671</v>
      </c>
      <c r="O37" s="181">
        <v>650</v>
      </c>
      <c r="P37" s="46">
        <f t="shared" si="4"/>
        <v>1321</v>
      </c>
      <c r="Q37" s="111">
        <f t="shared" si="6"/>
        <v>1039</v>
      </c>
      <c r="R37" s="112">
        <f t="shared" si="6"/>
        <v>1170</v>
      </c>
      <c r="S37" s="47">
        <f t="shared" si="5"/>
        <v>2209</v>
      </c>
      <c r="T37" s="113">
        <f t="shared" si="7"/>
        <v>52.028042063094638</v>
      </c>
      <c r="U37" s="114">
        <f t="shared" si="7"/>
        <v>54.141601110596952</v>
      </c>
      <c r="V37" s="115">
        <f t="shared" si="7"/>
        <v>53.126503126503124</v>
      </c>
      <c r="W37" s="113">
        <f t="shared" si="8"/>
        <v>34.552454282964391</v>
      </c>
      <c r="X37" s="114">
        <f t="shared" si="8"/>
        <v>43.504273504273506</v>
      </c>
      <c r="Y37" s="116">
        <f t="shared" si="8"/>
        <v>39.293798098687191</v>
      </c>
      <c r="Z37" s="74" t="s">
        <v>18</v>
      </c>
      <c r="AA37" s="48">
        <f>AA36+1</f>
        <v>5</v>
      </c>
    </row>
    <row r="38" spans="1:27" ht="12" customHeight="1" x14ac:dyDescent="0.15">
      <c r="A38" s="13" t="s">
        <v>60</v>
      </c>
      <c r="B38" s="182">
        <v>720</v>
      </c>
      <c r="C38" s="183">
        <v>700</v>
      </c>
      <c r="D38" s="28">
        <f t="shared" si="0"/>
        <v>1420</v>
      </c>
      <c r="E38" s="182">
        <v>109</v>
      </c>
      <c r="F38" s="183">
        <v>124</v>
      </c>
      <c r="G38" s="28">
        <f t="shared" si="1"/>
        <v>233</v>
      </c>
      <c r="H38" s="182">
        <v>62</v>
      </c>
      <c r="I38" s="183">
        <v>75</v>
      </c>
      <c r="J38" s="28">
        <f t="shared" si="2"/>
        <v>137</v>
      </c>
      <c r="K38" s="182">
        <v>5</v>
      </c>
      <c r="L38" s="183">
        <v>3</v>
      </c>
      <c r="M38" s="28">
        <f t="shared" si="3"/>
        <v>8</v>
      </c>
      <c r="N38" s="182">
        <v>229</v>
      </c>
      <c r="O38" s="183">
        <v>216</v>
      </c>
      <c r="P38" s="28">
        <f t="shared" si="4"/>
        <v>445</v>
      </c>
      <c r="Q38" s="117">
        <f t="shared" ref="Q38:R60" si="10">SUMIF($E$4:$P$4,Q$4,$E38:$P38)</f>
        <v>405</v>
      </c>
      <c r="R38" s="118">
        <f t="shared" si="10"/>
        <v>418</v>
      </c>
      <c r="S38" s="29">
        <f t="shared" si="5"/>
        <v>823</v>
      </c>
      <c r="T38" s="119">
        <f t="shared" si="7"/>
        <v>56.25</v>
      </c>
      <c r="U38" s="120">
        <f t="shared" si="7"/>
        <v>59.714285714285722</v>
      </c>
      <c r="V38" s="121">
        <f t="shared" si="7"/>
        <v>57.95774647887324</v>
      </c>
      <c r="W38" s="119">
        <f t="shared" si="8"/>
        <v>42.222222222222221</v>
      </c>
      <c r="X38" s="120">
        <f t="shared" si="8"/>
        <v>47.60765550239234</v>
      </c>
      <c r="Y38" s="122">
        <f t="shared" si="8"/>
        <v>44.957472660996359</v>
      </c>
      <c r="Z38" s="75" t="s">
        <v>19</v>
      </c>
      <c r="AA38" s="19">
        <v>1</v>
      </c>
    </row>
    <row r="39" spans="1:27" s="86" customFormat="1" ht="12" customHeight="1" x14ac:dyDescent="0.15">
      <c r="A39" s="37" t="s">
        <v>61</v>
      </c>
      <c r="B39" s="178">
        <v>995</v>
      </c>
      <c r="C39" s="179">
        <v>1074</v>
      </c>
      <c r="D39" s="38">
        <f t="shared" si="0"/>
        <v>2069</v>
      </c>
      <c r="E39" s="178">
        <v>117</v>
      </c>
      <c r="F39" s="179">
        <v>127</v>
      </c>
      <c r="G39" s="38">
        <f t="shared" si="1"/>
        <v>244</v>
      </c>
      <c r="H39" s="178">
        <v>66</v>
      </c>
      <c r="I39" s="179">
        <v>99</v>
      </c>
      <c r="J39" s="38">
        <f t="shared" si="2"/>
        <v>165</v>
      </c>
      <c r="K39" s="178">
        <v>10</v>
      </c>
      <c r="L39" s="179">
        <v>34</v>
      </c>
      <c r="M39" s="38">
        <f t="shared" si="3"/>
        <v>44</v>
      </c>
      <c r="N39" s="178">
        <v>389</v>
      </c>
      <c r="O39" s="179">
        <v>361</v>
      </c>
      <c r="P39" s="38">
        <f t="shared" si="4"/>
        <v>750</v>
      </c>
      <c r="Q39" s="93">
        <f t="shared" si="10"/>
        <v>582</v>
      </c>
      <c r="R39" s="94">
        <f t="shared" si="10"/>
        <v>621</v>
      </c>
      <c r="S39" s="39">
        <f t="shared" si="5"/>
        <v>1203</v>
      </c>
      <c r="T39" s="95">
        <f t="shared" si="7"/>
        <v>58.492462311557794</v>
      </c>
      <c r="U39" s="96">
        <f t="shared" si="7"/>
        <v>57.821229050279335</v>
      </c>
      <c r="V39" s="97">
        <f t="shared" si="7"/>
        <v>58.144030932817792</v>
      </c>
      <c r="W39" s="95">
        <f t="shared" si="8"/>
        <v>31.443298969072163</v>
      </c>
      <c r="X39" s="96">
        <f t="shared" si="8"/>
        <v>36.392914653784217</v>
      </c>
      <c r="Y39" s="98">
        <f t="shared" si="8"/>
        <v>33.998337489609312</v>
      </c>
      <c r="Z39" s="71" t="s">
        <v>19</v>
      </c>
      <c r="AA39" s="40">
        <f>AA38+1</f>
        <v>2</v>
      </c>
    </row>
    <row r="40" spans="1:27" ht="12" customHeight="1" x14ac:dyDescent="0.15">
      <c r="A40" s="12" t="s">
        <v>62</v>
      </c>
      <c r="B40" s="184">
        <v>524</v>
      </c>
      <c r="C40" s="185">
        <v>541</v>
      </c>
      <c r="D40" s="3">
        <f t="shared" si="0"/>
        <v>1065</v>
      </c>
      <c r="E40" s="184">
        <v>58</v>
      </c>
      <c r="F40" s="185">
        <v>58</v>
      </c>
      <c r="G40" s="3">
        <f t="shared" si="1"/>
        <v>116</v>
      </c>
      <c r="H40" s="184">
        <v>56</v>
      </c>
      <c r="I40" s="185">
        <v>90</v>
      </c>
      <c r="J40" s="3">
        <f t="shared" si="2"/>
        <v>146</v>
      </c>
      <c r="K40" s="184">
        <v>2</v>
      </c>
      <c r="L40" s="185">
        <v>1</v>
      </c>
      <c r="M40" s="3">
        <f t="shared" si="3"/>
        <v>3</v>
      </c>
      <c r="N40" s="184">
        <v>184</v>
      </c>
      <c r="O40" s="185">
        <v>156</v>
      </c>
      <c r="P40" s="3">
        <f t="shared" si="4"/>
        <v>340</v>
      </c>
      <c r="Q40" s="99">
        <f t="shared" si="10"/>
        <v>300</v>
      </c>
      <c r="R40" s="100">
        <f t="shared" si="10"/>
        <v>305</v>
      </c>
      <c r="S40" s="4">
        <f t="shared" si="5"/>
        <v>605</v>
      </c>
      <c r="T40" s="101">
        <f t="shared" si="7"/>
        <v>57.251908396946561</v>
      </c>
      <c r="U40" s="102">
        <f t="shared" si="7"/>
        <v>56.377079482439932</v>
      </c>
      <c r="V40" s="103">
        <f t="shared" si="7"/>
        <v>56.8075117370892</v>
      </c>
      <c r="W40" s="101">
        <f t="shared" si="8"/>
        <v>38</v>
      </c>
      <c r="X40" s="102">
        <f t="shared" si="8"/>
        <v>48.524590163934427</v>
      </c>
      <c r="Y40" s="104">
        <f t="shared" si="8"/>
        <v>43.305785123966942</v>
      </c>
      <c r="Z40" s="72" t="s">
        <v>19</v>
      </c>
      <c r="AA40" s="18">
        <f>AA39+1</f>
        <v>3</v>
      </c>
    </row>
    <row r="41" spans="1:27" s="86" customFormat="1" ht="12" customHeight="1" x14ac:dyDescent="0.15">
      <c r="A41" s="41" t="s">
        <v>63</v>
      </c>
      <c r="B41" s="174">
        <v>1548</v>
      </c>
      <c r="C41" s="175">
        <v>1650</v>
      </c>
      <c r="D41" s="42">
        <f t="shared" si="0"/>
        <v>3198</v>
      </c>
      <c r="E41" s="174">
        <v>91</v>
      </c>
      <c r="F41" s="175">
        <v>85</v>
      </c>
      <c r="G41" s="42">
        <f t="shared" si="1"/>
        <v>176</v>
      </c>
      <c r="H41" s="174">
        <v>212</v>
      </c>
      <c r="I41" s="175">
        <v>321</v>
      </c>
      <c r="J41" s="42">
        <f t="shared" si="2"/>
        <v>533</v>
      </c>
      <c r="K41" s="174">
        <v>5</v>
      </c>
      <c r="L41" s="175">
        <v>5</v>
      </c>
      <c r="M41" s="42">
        <f t="shared" si="3"/>
        <v>10</v>
      </c>
      <c r="N41" s="174">
        <v>581</v>
      </c>
      <c r="O41" s="175">
        <v>581</v>
      </c>
      <c r="P41" s="42">
        <f t="shared" si="4"/>
        <v>1162</v>
      </c>
      <c r="Q41" s="105">
        <f t="shared" si="10"/>
        <v>889</v>
      </c>
      <c r="R41" s="106">
        <f t="shared" si="10"/>
        <v>992</v>
      </c>
      <c r="S41" s="43">
        <f t="shared" si="5"/>
        <v>1881</v>
      </c>
      <c r="T41" s="107">
        <f t="shared" si="7"/>
        <v>57.428940568475454</v>
      </c>
      <c r="U41" s="108">
        <f t="shared" si="7"/>
        <v>60.121212121212118</v>
      </c>
      <c r="V41" s="109">
        <f t="shared" si="7"/>
        <v>58.81801125703565</v>
      </c>
      <c r="W41" s="107">
        <f t="shared" si="8"/>
        <v>34.083239595050621</v>
      </c>
      <c r="X41" s="108">
        <f t="shared" si="8"/>
        <v>40.927419354838712</v>
      </c>
      <c r="Y41" s="110">
        <f t="shared" si="8"/>
        <v>37.69271664008506</v>
      </c>
      <c r="Z41" s="73" t="s">
        <v>20</v>
      </c>
      <c r="AA41" s="44">
        <v>1</v>
      </c>
    </row>
    <row r="42" spans="1:27" ht="12" customHeight="1" x14ac:dyDescent="0.15">
      <c r="A42" s="11" t="s">
        <v>64</v>
      </c>
      <c r="B42" s="176">
        <v>753</v>
      </c>
      <c r="C42" s="177">
        <v>877</v>
      </c>
      <c r="D42" s="1">
        <f t="shared" si="0"/>
        <v>1630</v>
      </c>
      <c r="E42" s="176">
        <v>58</v>
      </c>
      <c r="F42" s="177">
        <v>60</v>
      </c>
      <c r="G42" s="1">
        <f t="shared" si="1"/>
        <v>118</v>
      </c>
      <c r="H42" s="176">
        <v>132</v>
      </c>
      <c r="I42" s="177">
        <v>187</v>
      </c>
      <c r="J42" s="1">
        <f t="shared" si="2"/>
        <v>319</v>
      </c>
      <c r="K42" s="176">
        <v>7</v>
      </c>
      <c r="L42" s="177">
        <v>5</v>
      </c>
      <c r="M42" s="1">
        <f t="shared" si="3"/>
        <v>12</v>
      </c>
      <c r="N42" s="176">
        <v>276</v>
      </c>
      <c r="O42" s="177">
        <v>285</v>
      </c>
      <c r="P42" s="1">
        <f t="shared" si="4"/>
        <v>561</v>
      </c>
      <c r="Q42" s="87">
        <f t="shared" si="10"/>
        <v>473</v>
      </c>
      <c r="R42" s="88">
        <f t="shared" si="10"/>
        <v>537</v>
      </c>
      <c r="S42" s="2">
        <f t="shared" si="5"/>
        <v>1010</v>
      </c>
      <c r="T42" s="89">
        <f t="shared" si="7"/>
        <v>62.815405046480741</v>
      </c>
      <c r="U42" s="90">
        <f t="shared" si="7"/>
        <v>61.23147092360319</v>
      </c>
      <c r="V42" s="91">
        <f t="shared" si="7"/>
        <v>61.963190184049076</v>
      </c>
      <c r="W42" s="89">
        <f t="shared" si="8"/>
        <v>40.169133192389005</v>
      </c>
      <c r="X42" s="90">
        <f t="shared" si="8"/>
        <v>45.996275605214151</v>
      </c>
      <c r="Y42" s="92">
        <f t="shared" si="8"/>
        <v>43.267326732673268</v>
      </c>
      <c r="Z42" s="70" t="s">
        <v>20</v>
      </c>
      <c r="AA42" s="17">
        <f>AA41+1</f>
        <v>2</v>
      </c>
    </row>
    <row r="43" spans="1:27" s="86" customFormat="1" ht="12" customHeight="1" x14ac:dyDescent="0.15">
      <c r="A43" s="37" t="s">
        <v>65</v>
      </c>
      <c r="B43" s="178">
        <v>535</v>
      </c>
      <c r="C43" s="179">
        <v>561</v>
      </c>
      <c r="D43" s="38">
        <f t="shared" si="0"/>
        <v>1096</v>
      </c>
      <c r="E43" s="178">
        <v>20</v>
      </c>
      <c r="F43" s="179">
        <v>29</v>
      </c>
      <c r="G43" s="38">
        <f t="shared" si="1"/>
        <v>49</v>
      </c>
      <c r="H43" s="178">
        <v>66</v>
      </c>
      <c r="I43" s="179">
        <v>87</v>
      </c>
      <c r="J43" s="38">
        <f t="shared" si="2"/>
        <v>153</v>
      </c>
      <c r="K43" s="178">
        <v>3</v>
      </c>
      <c r="L43" s="179">
        <v>0</v>
      </c>
      <c r="M43" s="38">
        <f t="shared" si="3"/>
        <v>3</v>
      </c>
      <c r="N43" s="178">
        <v>286</v>
      </c>
      <c r="O43" s="179">
        <v>266</v>
      </c>
      <c r="P43" s="38">
        <f t="shared" si="4"/>
        <v>552</v>
      </c>
      <c r="Q43" s="93">
        <f t="shared" si="10"/>
        <v>375</v>
      </c>
      <c r="R43" s="94">
        <f t="shared" si="10"/>
        <v>382</v>
      </c>
      <c r="S43" s="39">
        <f t="shared" si="5"/>
        <v>757</v>
      </c>
      <c r="T43" s="95">
        <f t="shared" si="7"/>
        <v>70.09345794392523</v>
      </c>
      <c r="U43" s="96">
        <f t="shared" si="7"/>
        <v>68.092691622103388</v>
      </c>
      <c r="V43" s="97">
        <f t="shared" si="7"/>
        <v>69.069343065693431</v>
      </c>
      <c r="W43" s="95">
        <f t="shared" si="8"/>
        <v>22.933333333333334</v>
      </c>
      <c r="X43" s="96">
        <f t="shared" si="8"/>
        <v>30.366492146596858</v>
      </c>
      <c r="Y43" s="98">
        <f t="shared" si="8"/>
        <v>26.684280052840158</v>
      </c>
      <c r="Z43" s="71" t="s">
        <v>20</v>
      </c>
      <c r="AA43" s="40">
        <f>AA42+1</f>
        <v>3</v>
      </c>
    </row>
    <row r="44" spans="1:27" ht="12" customHeight="1" x14ac:dyDescent="0.15">
      <c r="A44" s="11" t="s">
        <v>66</v>
      </c>
      <c r="B44" s="176">
        <v>942</v>
      </c>
      <c r="C44" s="177">
        <v>991</v>
      </c>
      <c r="D44" s="1">
        <f t="shared" si="0"/>
        <v>1933</v>
      </c>
      <c r="E44" s="176">
        <v>87</v>
      </c>
      <c r="F44" s="177">
        <v>83</v>
      </c>
      <c r="G44" s="1">
        <f t="shared" si="1"/>
        <v>170</v>
      </c>
      <c r="H44" s="176">
        <v>105</v>
      </c>
      <c r="I44" s="177">
        <v>189</v>
      </c>
      <c r="J44" s="1">
        <f t="shared" si="2"/>
        <v>294</v>
      </c>
      <c r="K44" s="176">
        <v>4</v>
      </c>
      <c r="L44" s="177">
        <v>4</v>
      </c>
      <c r="M44" s="1">
        <f t="shared" si="3"/>
        <v>8</v>
      </c>
      <c r="N44" s="176">
        <v>341</v>
      </c>
      <c r="O44" s="177">
        <v>316</v>
      </c>
      <c r="P44" s="1">
        <f t="shared" si="4"/>
        <v>657</v>
      </c>
      <c r="Q44" s="87">
        <f t="shared" si="10"/>
        <v>537</v>
      </c>
      <c r="R44" s="88">
        <f t="shared" si="10"/>
        <v>592</v>
      </c>
      <c r="S44" s="2">
        <f t="shared" si="5"/>
        <v>1129</v>
      </c>
      <c r="T44" s="89">
        <f t="shared" si="7"/>
        <v>57.00636942675159</v>
      </c>
      <c r="U44" s="90">
        <f t="shared" si="7"/>
        <v>59.737638748738654</v>
      </c>
      <c r="V44" s="91">
        <f t="shared" si="7"/>
        <v>58.406621831350236</v>
      </c>
      <c r="W44" s="89">
        <f t="shared" si="8"/>
        <v>35.754189944134076</v>
      </c>
      <c r="X44" s="90">
        <f t="shared" si="8"/>
        <v>45.945945945945951</v>
      </c>
      <c r="Y44" s="92">
        <f t="shared" si="8"/>
        <v>41.098317094774131</v>
      </c>
      <c r="Z44" s="70" t="s">
        <v>20</v>
      </c>
      <c r="AA44" s="17">
        <f>AA43+1</f>
        <v>4</v>
      </c>
    </row>
    <row r="45" spans="1:27" s="86" customFormat="1" ht="12" customHeight="1" x14ac:dyDescent="0.15">
      <c r="A45" s="45" t="s">
        <v>67</v>
      </c>
      <c r="B45" s="180">
        <v>975</v>
      </c>
      <c r="C45" s="181">
        <v>975</v>
      </c>
      <c r="D45" s="46">
        <f t="shared" si="0"/>
        <v>1950</v>
      </c>
      <c r="E45" s="180">
        <v>61</v>
      </c>
      <c r="F45" s="181">
        <v>69</v>
      </c>
      <c r="G45" s="46">
        <f t="shared" si="1"/>
        <v>130</v>
      </c>
      <c r="H45" s="180">
        <v>165</v>
      </c>
      <c r="I45" s="181">
        <v>254</v>
      </c>
      <c r="J45" s="46">
        <f t="shared" si="2"/>
        <v>419</v>
      </c>
      <c r="K45" s="180">
        <v>6</v>
      </c>
      <c r="L45" s="181">
        <v>4</v>
      </c>
      <c r="M45" s="46">
        <f t="shared" si="3"/>
        <v>10</v>
      </c>
      <c r="N45" s="180">
        <v>272</v>
      </c>
      <c r="O45" s="181">
        <v>226</v>
      </c>
      <c r="P45" s="46">
        <f t="shared" si="4"/>
        <v>498</v>
      </c>
      <c r="Q45" s="111">
        <f t="shared" si="10"/>
        <v>504</v>
      </c>
      <c r="R45" s="112">
        <f t="shared" si="10"/>
        <v>553</v>
      </c>
      <c r="S45" s="47">
        <f t="shared" si="5"/>
        <v>1057</v>
      </c>
      <c r="T45" s="113">
        <f t="shared" si="7"/>
        <v>51.692307692307693</v>
      </c>
      <c r="U45" s="114">
        <f t="shared" si="7"/>
        <v>56.717948717948715</v>
      </c>
      <c r="V45" s="115">
        <f t="shared" si="7"/>
        <v>54.205128205128204</v>
      </c>
      <c r="W45" s="113">
        <f t="shared" si="8"/>
        <v>44.841269841269842</v>
      </c>
      <c r="X45" s="114">
        <f t="shared" si="8"/>
        <v>58.408679927667272</v>
      </c>
      <c r="Y45" s="116">
        <f t="shared" si="8"/>
        <v>51.939451277199623</v>
      </c>
      <c r="Z45" s="74" t="s">
        <v>20</v>
      </c>
      <c r="AA45" s="48">
        <f>AA44+1</f>
        <v>5</v>
      </c>
    </row>
    <row r="46" spans="1:27" ht="12" customHeight="1" x14ac:dyDescent="0.15">
      <c r="A46" s="13" t="s">
        <v>68</v>
      </c>
      <c r="B46" s="182">
        <v>455</v>
      </c>
      <c r="C46" s="183">
        <v>488</v>
      </c>
      <c r="D46" s="28">
        <f t="shared" si="0"/>
        <v>943</v>
      </c>
      <c r="E46" s="182">
        <v>21</v>
      </c>
      <c r="F46" s="183">
        <v>23</v>
      </c>
      <c r="G46" s="28">
        <f t="shared" si="1"/>
        <v>44</v>
      </c>
      <c r="H46" s="182">
        <v>56</v>
      </c>
      <c r="I46" s="183">
        <v>84</v>
      </c>
      <c r="J46" s="28">
        <f t="shared" si="2"/>
        <v>140</v>
      </c>
      <c r="K46" s="182">
        <v>4</v>
      </c>
      <c r="L46" s="183">
        <v>4</v>
      </c>
      <c r="M46" s="28">
        <f t="shared" si="3"/>
        <v>8</v>
      </c>
      <c r="N46" s="182">
        <v>199</v>
      </c>
      <c r="O46" s="183">
        <v>183</v>
      </c>
      <c r="P46" s="28">
        <f t="shared" si="4"/>
        <v>382</v>
      </c>
      <c r="Q46" s="117">
        <f t="shared" si="10"/>
        <v>280</v>
      </c>
      <c r="R46" s="118">
        <f t="shared" si="10"/>
        <v>294</v>
      </c>
      <c r="S46" s="29">
        <f t="shared" si="5"/>
        <v>574</v>
      </c>
      <c r="T46" s="119">
        <f t="shared" si="7"/>
        <v>61.53846153846154</v>
      </c>
      <c r="U46" s="120">
        <f t="shared" si="7"/>
        <v>60.245901639344254</v>
      </c>
      <c r="V46" s="121">
        <f t="shared" si="7"/>
        <v>60.869565217391312</v>
      </c>
      <c r="W46" s="119">
        <f t="shared" si="8"/>
        <v>27.500000000000004</v>
      </c>
      <c r="X46" s="120">
        <f t="shared" si="8"/>
        <v>36.394557823129254</v>
      </c>
      <c r="Y46" s="122">
        <f t="shared" si="8"/>
        <v>32.055749128919857</v>
      </c>
      <c r="Z46" s="75" t="s">
        <v>21</v>
      </c>
      <c r="AA46" s="19">
        <v>1</v>
      </c>
    </row>
    <row r="47" spans="1:27" s="86" customFormat="1" ht="12" customHeight="1" x14ac:dyDescent="0.15">
      <c r="A47" s="37" t="s">
        <v>69</v>
      </c>
      <c r="B47" s="178">
        <v>191</v>
      </c>
      <c r="C47" s="179">
        <v>222</v>
      </c>
      <c r="D47" s="38">
        <f t="shared" si="0"/>
        <v>413</v>
      </c>
      <c r="E47" s="178">
        <v>15</v>
      </c>
      <c r="F47" s="179">
        <v>8</v>
      </c>
      <c r="G47" s="38">
        <f t="shared" si="1"/>
        <v>23</v>
      </c>
      <c r="H47" s="178">
        <v>20</v>
      </c>
      <c r="I47" s="179">
        <v>30</v>
      </c>
      <c r="J47" s="38">
        <f t="shared" si="2"/>
        <v>50</v>
      </c>
      <c r="K47" s="178">
        <v>1</v>
      </c>
      <c r="L47" s="179">
        <v>0</v>
      </c>
      <c r="M47" s="38">
        <f t="shared" si="3"/>
        <v>1</v>
      </c>
      <c r="N47" s="178">
        <v>98</v>
      </c>
      <c r="O47" s="179">
        <v>101</v>
      </c>
      <c r="P47" s="38">
        <f t="shared" si="4"/>
        <v>199</v>
      </c>
      <c r="Q47" s="93">
        <f t="shared" si="10"/>
        <v>134</v>
      </c>
      <c r="R47" s="94">
        <f t="shared" si="10"/>
        <v>139</v>
      </c>
      <c r="S47" s="39">
        <f t="shared" si="5"/>
        <v>273</v>
      </c>
      <c r="T47" s="95">
        <f t="shared" si="7"/>
        <v>70.157068062827221</v>
      </c>
      <c r="U47" s="96">
        <f t="shared" si="7"/>
        <v>62.612612612612615</v>
      </c>
      <c r="V47" s="97">
        <f t="shared" si="7"/>
        <v>66.101694915254242</v>
      </c>
      <c r="W47" s="95">
        <f t="shared" si="8"/>
        <v>26.119402985074625</v>
      </c>
      <c r="X47" s="96">
        <f t="shared" si="8"/>
        <v>27.338129496402878</v>
      </c>
      <c r="Y47" s="98">
        <f t="shared" si="8"/>
        <v>26.739926739926741</v>
      </c>
      <c r="Z47" s="71" t="s">
        <v>21</v>
      </c>
      <c r="AA47" s="40">
        <f t="shared" ref="AA47:AA60" si="11">AA46+1</f>
        <v>2</v>
      </c>
    </row>
    <row r="48" spans="1:27" ht="12" customHeight="1" x14ac:dyDescent="0.15">
      <c r="A48" s="11" t="s">
        <v>70</v>
      </c>
      <c r="B48" s="176">
        <v>208</v>
      </c>
      <c r="C48" s="177">
        <v>211</v>
      </c>
      <c r="D48" s="1">
        <f t="shared" si="0"/>
        <v>419</v>
      </c>
      <c r="E48" s="176">
        <v>11</v>
      </c>
      <c r="F48" s="177">
        <v>14</v>
      </c>
      <c r="G48" s="1">
        <f t="shared" si="1"/>
        <v>25</v>
      </c>
      <c r="H48" s="176">
        <v>22</v>
      </c>
      <c r="I48" s="177">
        <v>37</v>
      </c>
      <c r="J48" s="1">
        <f t="shared" si="2"/>
        <v>59</v>
      </c>
      <c r="K48" s="176">
        <v>0</v>
      </c>
      <c r="L48" s="177">
        <v>0</v>
      </c>
      <c r="M48" s="1">
        <f t="shared" si="3"/>
        <v>0</v>
      </c>
      <c r="N48" s="176">
        <v>116</v>
      </c>
      <c r="O48" s="177">
        <v>93</v>
      </c>
      <c r="P48" s="1">
        <f t="shared" si="4"/>
        <v>209</v>
      </c>
      <c r="Q48" s="87">
        <f t="shared" si="10"/>
        <v>149</v>
      </c>
      <c r="R48" s="88">
        <f t="shared" si="10"/>
        <v>144</v>
      </c>
      <c r="S48" s="2">
        <f t="shared" si="5"/>
        <v>293</v>
      </c>
      <c r="T48" s="89">
        <f t="shared" si="7"/>
        <v>71.634615384615387</v>
      </c>
      <c r="U48" s="90">
        <f t="shared" si="7"/>
        <v>68.246445497630333</v>
      </c>
      <c r="V48" s="91">
        <f t="shared" si="7"/>
        <v>69.928400954653938</v>
      </c>
      <c r="W48" s="89">
        <f t="shared" si="8"/>
        <v>22.14765100671141</v>
      </c>
      <c r="X48" s="90">
        <f t="shared" si="8"/>
        <v>35.416666666666671</v>
      </c>
      <c r="Y48" s="92">
        <f t="shared" si="8"/>
        <v>28.668941979522184</v>
      </c>
      <c r="Z48" s="70" t="s">
        <v>21</v>
      </c>
      <c r="AA48" s="17">
        <f t="shared" si="11"/>
        <v>3</v>
      </c>
    </row>
    <row r="49" spans="1:27" s="86" customFormat="1" ht="12" customHeight="1" x14ac:dyDescent="0.15">
      <c r="A49" s="37" t="s">
        <v>71</v>
      </c>
      <c r="B49" s="178">
        <v>260</v>
      </c>
      <c r="C49" s="179">
        <v>297</v>
      </c>
      <c r="D49" s="38">
        <f t="shared" si="0"/>
        <v>557</v>
      </c>
      <c r="E49" s="178">
        <v>23</v>
      </c>
      <c r="F49" s="179">
        <v>22</v>
      </c>
      <c r="G49" s="38">
        <f t="shared" si="1"/>
        <v>45</v>
      </c>
      <c r="H49" s="178">
        <v>40</v>
      </c>
      <c r="I49" s="179">
        <v>72</v>
      </c>
      <c r="J49" s="38">
        <f t="shared" si="2"/>
        <v>112</v>
      </c>
      <c r="K49" s="178">
        <v>2</v>
      </c>
      <c r="L49" s="179">
        <v>1</v>
      </c>
      <c r="M49" s="38">
        <f t="shared" si="3"/>
        <v>3</v>
      </c>
      <c r="N49" s="178">
        <v>115</v>
      </c>
      <c r="O49" s="179">
        <v>104</v>
      </c>
      <c r="P49" s="38">
        <f t="shared" si="4"/>
        <v>219</v>
      </c>
      <c r="Q49" s="93">
        <f t="shared" si="10"/>
        <v>180</v>
      </c>
      <c r="R49" s="94">
        <f t="shared" si="10"/>
        <v>199</v>
      </c>
      <c r="S49" s="39">
        <f t="shared" si="5"/>
        <v>379</v>
      </c>
      <c r="T49" s="95">
        <f t="shared" si="7"/>
        <v>69.230769230769226</v>
      </c>
      <c r="U49" s="96">
        <f t="shared" si="7"/>
        <v>67.003367003367003</v>
      </c>
      <c r="V49" s="97">
        <f t="shared" si="7"/>
        <v>68.043087971274687</v>
      </c>
      <c r="W49" s="95">
        <f t="shared" si="8"/>
        <v>35</v>
      </c>
      <c r="X49" s="96">
        <f t="shared" si="8"/>
        <v>47.236180904522612</v>
      </c>
      <c r="Y49" s="98">
        <f t="shared" si="8"/>
        <v>41.424802110817943</v>
      </c>
      <c r="Z49" s="71" t="s">
        <v>21</v>
      </c>
      <c r="AA49" s="40">
        <f t="shared" si="11"/>
        <v>4</v>
      </c>
    </row>
    <row r="50" spans="1:27" ht="12" customHeight="1" x14ac:dyDescent="0.15">
      <c r="A50" s="11" t="s">
        <v>72</v>
      </c>
      <c r="B50" s="176">
        <v>544</v>
      </c>
      <c r="C50" s="177">
        <v>580</v>
      </c>
      <c r="D50" s="1">
        <f t="shared" si="0"/>
        <v>1124</v>
      </c>
      <c r="E50" s="176">
        <v>47</v>
      </c>
      <c r="F50" s="177">
        <v>44</v>
      </c>
      <c r="G50" s="1">
        <f t="shared" si="1"/>
        <v>91</v>
      </c>
      <c r="H50" s="176">
        <v>84</v>
      </c>
      <c r="I50" s="177">
        <v>122</v>
      </c>
      <c r="J50" s="1">
        <f t="shared" si="2"/>
        <v>206</v>
      </c>
      <c r="K50" s="176">
        <v>3</v>
      </c>
      <c r="L50" s="177">
        <v>0</v>
      </c>
      <c r="M50" s="1">
        <f t="shared" si="3"/>
        <v>3</v>
      </c>
      <c r="N50" s="176">
        <v>194</v>
      </c>
      <c r="O50" s="177">
        <v>193</v>
      </c>
      <c r="P50" s="1">
        <f t="shared" si="4"/>
        <v>387</v>
      </c>
      <c r="Q50" s="87">
        <f t="shared" si="10"/>
        <v>328</v>
      </c>
      <c r="R50" s="88">
        <f t="shared" si="10"/>
        <v>359</v>
      </c>
      <c r="S50" s="2">
        <f t="shared" si="5"/>
        <v>687</v>
      </c>
      <c r="T50" s="89">
        <f t="shared" si="7"/>
        <v>60.294117647058819</v>
      </c>
      <c r="U50" s="90">
        <f t="shared" si="7"/>
        <v>61.896551724137929</v>
      </c>
      <c r="V50" s="91">
        <f t="shared" si="7"/>
        <v>61.120996441281136</v>
      </c>
      <c r="W50" s="89">
        <f t="shared" si="8"/>
        <v>39.939024390243901</v>
      </c>
      <c r="X50" s="90">
        <f t="shared" si="8"/>
        <v>46.239554317548745</v>
      </c>
      <c r="Y50" s="92">
        <f t="shared" si="8"/>
        <v>43.231441048034938</v>
      </c>
      <c r="Z50" s="70" t="s">
        <v>21</v>
      </c>
      <c r="AA50" s="17">
        <f t="shared" si="11"/>
        <v>5</v>
      </c>
    </row>
    <row r="51" spans="1:27" s="86" customFormat="1" ht="12" customHeight="1" x14ac:dyDescent="0.15">
      <c r="A51" s="37" t="s">
        <v>73</v>
      </c>
      <c r="B51" s="178">
        <v>1283</v>
      </c>
      <c r="C51" s="179">
        <v>1382</v>
      </c>
      <c r="D51" s="38">
        <f t="shared" si="0"/>
        <v>2665</v>
      </c>
      <c r="E51" s="178">
        <v>88</v>
      </c>
      <c r="F51" s="179">
        <v>88</v>
      </c>
      <c r="G51" s="38">
        <f t="shared" si="1"/>
        <v>176</v>
      </c>
      <c r="H51" s="178">
        <v>214</v>
      </c>
      <c r="I51" s="179">
        <v>305</v>
      </c>
      <c r="J51" s="38">
        <f t="shared" si="2"/>
        <v>519</v>
      </c>
      <c r="K51" s="178">
        <v>7</v>
      </c>
      <c r="L51" s="179">
        <v>2</v>
      </c>
      <c r="M51" s="38">
        <f t="shared" si="3"/>
        <v>9</v>
      </c>
      <c r="N51" s="178">
        <v>483</v>
      </c>
      <c r="O51" s="179">
        <v>437</v>
      </c>
      <c r="P51" s="38">
        <f t="shared" si="4"/>
        <v>920</v>
      </c>
      <c r="Q51" s="93">
        <f t="shared" si="10"/>
        <v>792</v>
      </c>
      <c r="R51" s="94">
        <f t="shared" si="10"/>
        <v>832</v>
      </c>
      <c r="S51" s="39">
        <f t="shared" si="5"/>
        <v>1624</v>
      </c>
      <c r="T51" s="95">
        <f t="shared" si="7"/>
        <v>61.730319563522997</v>
      </c>
      <c r="U51" s="96">
        <f t="shared" si="7"/>
        <v>60.202604920405214</v>
      </c>
      <c r="V51" s="97">
        <f t="shared" si="7"/>
        <v>60.938086303939961</v>
      </c>
      <c r="W51" s="95">
        <f t="shared" si="8"/>
        <v>38.131313131313135</v>
      </c>
      <c r="X51" s="96">
        <f t="shared" si="8"/>
        <v>47.23557692307692</v>
      </c>
      <c r="Y51" s="98">
        <f t="shared" si="8"/>
        <v>42.795566502463053</v>
      </c>
      <c r="Z51" s="71" t="s">
        <v>21</v>
      </c>
      <c r="AA51" s="40">
        <f t="shared" si="11"/>
        <v>6</v>
      </c>
    </row>
    <row r="52" spans="1:27" ht="12" customHeight="1" x14ac:dyDescent="0.15">
      <c r="A52" s="11" t="s">
        <v>74</v>
      </c>
      <c r="B52" s="176">
        <v>669</v>
      </c>
      <c r="C52" s="177">
        <v>674</v>
      </c>
      <c r="D52" s="1">
        <f t="shared" si="0"/>
        <v>1343</v>
      </c>
      <c r="E52" s="176">
        <v>46</v>
      </c>
      <c r="F52" s="177">
        <v>33</v>
      </c>
      <c r="G52" s="1">
        <f t="shared" si="1"/>
        <v>79</v>
      </c>
      <c r="H52" s="176">
        <v>86</v>
      </c>
      <c r="I52" s="177">
        <v>132</v>
      </c>
      <c r="J52" s="1">
        <f t="shared" si="2"/>
        <v>218</v>
      </c>
      <c r="K52" s="176">
        <v>3</v>
      </c>
      <c r="L52" s="177">
        <v>1</v>
      </c>
      <c r="M52" s="1">
        <f t="shared" si="3"/>
        <v>4</v>
      </c>
      <c r="N52" s="176">
        <v>271</v>
      </c>
      <c r="O52" s="177">
        <v>244</v>
      </c>
      <c r="P52" s="1">
        <f t="shared" si="4"/>
        <v>515</v>
      </c>
      <c r="Q52" s="87">
        <f t="shared" si="10"/>
        <v>406</v>
      </c>
      <c r="R52" s="88">
        <f t="shared" si="10"/>
        <v>410</v>
      </c>
      <c r="S52" s="2">
        <f t="shared" si="5"/>
        <v>816</v>
      </c>
      <c r="T52" s="89">
        <f t="shared" si="7"/>
        <v>60.687593423019436</v>
      </c>
      <c r="U52" s="90">
        <f t="shared" si="7"/>
        <v>60.830860534124632</v>
      </c>
      <c r="V52" s="91">
        <f t="shared" si="7"/>
        <v>60.75949367088608</v>
      </c>
      <c r="W52" s="89">
        <f t="shared" si="8"/>
        <v>32.512315270935957</v>
      </c>
      <c r="X52" s="90">
        <f t="shared" si="8"/>
        <v>40.243902439024396</v>
      </c>
      <c r="Y52" s="92">
        <f t="shared" si="8"/>
        <v>36.397058823529413</v>
      </c>
      <c r="Z52" s="70" t="s">
        <v>21</v>
      </c>
      <c r="AA52" s="17">
        <f t="shared" si="11"/>
        <v>7</v>
      </c>
    </row>
    <row r="53" spans="1:27" s="86" customFormat="1" ht="12" customHeight="1" x14ac:dyDescent="0.15">
      <c r="A53" s="37" t="s">
        <v>75</v>
      </c>
      <c r="B53" s="178">
        <v>90</v>
      </c>
      <c r="C53" s="179">
        <v>104</v>
      </c>
      <c r="D53" s="38">
        <f t="shared" si="0"/>
        <v>194</v>
      </c>
      <c r="E53" s="178">
        <v>10</v>
      </c>
      <c r="F53" s="179">
        <v>14</v>
      </c>
      <c r="G53" s="38">
        <f t="shared" si="1"/>
        <v>24</v>
      </c>
      <c r="H53" s="178">
        <v>14</v>
      </c>
      <c r="I53" s="179">
        <v>23</v>
      </c>
      <c r="J53" s="38">
        <f t="shared" si="2"/>
        <v>37</v>
      </c>
      <c r="K53" s="178">
        <v>0</v>
      </c>
      <c r="L53" s="179">
        <v>0</v>
      </c>
      <c r="M53" s="38">
        <f t="shared" si="3"/>
        <v>0</v>
      </c>
      <c r="N53" s="178">
        <v>42</v>
      </c>
      <c r="O53" s="179">
        <v>43</v>
      </c>
      <c r="P53" s="38">
        <f t="shared" si="4"/>
        <v>85</v>
      </c>
      <c r="Q53" s="93">
        <f t="shared" si="10"/>
        <v>66</v>
      </c>
      <c r="R53" s="94">
        <f t="shared" si="10"/>
        <v>80</v>
      </c>
      <c r="S53" s="39">
        <f t="shared" si="5"/>
        <v>146</v>
      </c>
      <c r="T53" s="95">
        <f t="shared" si="7"/>
        <v>73.333333333333329</v>
      </c>
      <c r="U53" s="96">
        <f t="shared" si="7"/>
        <v>76.923076923076934</v>
      </c>
      <c r="V53" s="97">
        <f t="shared" si="7"/>
        <v>75.257731958762889</v>
      </c>
      <c r="W53" s="95">
        <f t="shared" si="8"/>
        <v>36.363636363636367</v>
      </c>
      <c r="X53" s="96">
        <f t="shared" si="8"/>
        <v>46.25</v>
      </c>
      <c r="Y53" s="98">
        <f t="shared" si="8"/>
        <v>41.780821917808218</v>
      </c>
      <c r="Z53" s="71" t="s">
        <v>21</v>
      </c>
      <c r="AA53" s="40">
        <f t="shared" si="11"/>
        <v>8</v>
      </c>
    </row>
    <row r="54" spans="1:27" ht="12" customHeight="1" x14ac:dyDescent="0.15">
      <c r="A54" s="11" t="s">
        <v>76</v>
      </c>
      <c r="B54" s="176">
        <v>468</v>
      </c>
      <c r="C54" s="177">
        <v>512</v>
      </c>
      <c r="D54" s="1">
        <f t="shared" si="0"/>
        <v>980</v>
      </c>
      <c r="E54" s="176">
        <v>42</v>
      </c>
      <c r="F54" s="177">
        <v>25</v>
      </c>
      <c r="G54" s="1">
        <f t="shared" si="1"/>
        <v>67</v>
      </c>
      <c r="H54" s="176">
        <v>94</v>
      </c>
      <c r="I54" s="177">
        <v>124</v>
      </c>
      <c r="J54" s="1">
        <f t="shared" si="2"/>
        <v>218</v>
      </c>
      <c r="K54" s="176">
        <v>1</v>
      </c>
      <c r="L54" s="177">
        <v>1</v>
      </c>
      <c r="M54" s="1">
        <f t="shared" si="3"/>
        <v>2</v>
      </c>
      <c r="N54" s="176">
        <v>186</v>
      </c>
      <c r="O54" s="177">
        <v>179</v>
      </c>
      <c r="P54" s="1">
        <f t="shared" si="4"/>
        <v>365</v>
      </c>
      <c r="Q54" s="87">
        <f t="shared" si="10"/>
        <v>323</v>
      </c>
      <c r="R54" s="88">
        <f t="shared" si="10"/>
        <v>329</v>
      </c>
      <c r="S54" s="2">
        <f t="shared" si="5"/>
        <v>652</v>
      </c>
      <c r="T54" s="89">
        <f t="shared" si="7"/>
        <v>69.01709401709401</v>
      </c>
      <c r="U54" s="90">
        <f t="shared" si="7"/>
        <v>64.2578125</v>
      </c>
      <c r="V54" s="91">
        <f t="shared" si="7"/>
        <v>66.530612244897952</v>
      </c>
      <c r="W54" s="89">
        <f t="shared" si="8"/>
        <v>42.105263157894733</v>
      </c>
      <c r="X54" s="90">
        <f t="shared" si="8"/>
        <v>45.288753799392097</v>
      </c>
      <c r="Y54" s="92">
        <f t="shared" si="8"/>
        <v>43.711656441717786</v>
      </c>
      <c r="Z54" s="70" t="s">
        <v>21</v>
      </c>
      <c r="AA54" s="17">
        <f t="shared" si="11"/>
        <v>9</v>
      </c>
    </row>
    <row r="55" spans="1:27" s="86" customFormat="1" ht="12" customHeight="1" x14ac:dyDescent="0.15">
      <c r="A55" s="37" t="s">
        <v>77</v>
      </c>
      <c r="B55" s="178">
        <v>108</v>
      </c>
      <c r="C55" s="179">
        <v>103</v>
      </c>
      <c r="D55" s="38">
        <f t="shared" si="0"/>
        <v>211</v>
      </c>
      <c r="E55" s="178">
        <v>15</v>
      </c>
      <c r="F55" s="179">
        <v>15</v>
      </c>
      <c r="G55" s="38">
        <f t="shared" si="1"/>
        <v>30</v>
      </c>
      <c r="H55" s="178">
        <v>21</v>
      </c>
      <c r="I55" s="179">
        <v>26</v>
      </c>
      <c r="J55" s="38">
        <f t="shared" si="2"/>
        <v>47</v>
      </c>
      <c r="K55" s="178">
        <v>0</v>
      </c>
      <c r="L55" s="179">
        <v>1</v>
      </c>
      <c r="M55" s="38">
        <f t="shared" si="3"/>
        <v>1</v>
      </c>
      <c r="N55" s="178">
        <v>44</v>
      </c>
      <c r="O55" s="179">
        <v>26</v>
      </c>
      <c r="P55" s="38">
        <f t="shared" si="4"/>
        <v>70</v>
      </c>
      <c r="Q55" s="93">
        <f t="shared" si="10"/>
        <v>80</v>
      </c>
      <c r="R55" s="94">
        <f t="shared" si="10"/>
        <v>68</v>
      </c>
      <c r="S55" s="39">
        <f t="shared" si="5"/>
        <v>148</v>
      </c>
      <c r="T55" s="95">
        <f t="shared" si="7"/>
        <v>74.074074074074076</v>
      </c>
      <c r="U55" s="96">
        <f t="shared" si="7"/>
        <v>66.019417475728162</v>
      </c>
      <c r="V55" s="97">
        <f t="shared" si="7"/>
        <v>70.142180094786738</v>
      </c>
      <c r="W55" s="95">
        <f t="shared" si="8"/>
        <v>45</v>
      </c>
      <c r="X55" s="96">
        <f t="shared" si="8"/>
        <v>60.294117647058819</v>
      </c>
      <c r="Y55" s="98">
        <f t="shared" si="8"/>
        <v>52.027027027027032</v>
      </c>
      <c r="Z55" s="71" t="s">
        <v>21</v>
      </c>
      <c r="AA55" s="40">
        <f t="shared" si="11"/>
        <v>10</v>
      </c>
    </row>
    <row r="56" spans="1:27" ht="12" customHeight="1" x14ac:dyDescent="0.15">
      <c r="A56" s="11" t="s">
        <v>78</v>
      </c>
      <c r="B56" s="176">
        <v>216</v>
      </c>
      <c r="C56" s="177">
        <v>232</v>
      </c>
      <c r="D56" s="1">
        <f t="shared" si="0"/>
        <v>448</v>
      </c>
      <c r="E56" s="176">
        <v>24</v>
      </c>
      <c r="F56" s="177">
        <v>22</v>
      </c>
      <c r="G56" s="1">
        <f t="shared" si="1"/>
        <v>46</v>
      </c>
      <c r="H56" s="176">
        <v>24</v>
      </c>
      <c r="I56" s="177">
        <v>48</v>
      </c>
      <c r="J56" s="1">
        <f t="shared" si="2"/>
        <v>72</v>
      </c>
      <c r="K56" s="176">
        <v>1</v>
      </c>
      <c r="L56" s="177">
        <v>0</v>
      </c>
      <c r="M56" s="1">
        <f t="shared" si="3"/>
        <v>1</v>
      </c>
      <c r="N56" s="176">
        <v>84</v>
      </c>
      <c r="O56" s="177">
        <v>82</v>
      </c>
      <c r="P56" s="1">
        <f t="shared" si="4"/>
        <v>166</v>
      </c>
      <c r="Q56" s="87">
        <f t="shared" si="10"/>
        <v>133</v>
      </c>
      <c r="R56" s="88">
        <f t="shared" si="10"/>
        <v>152</v>
      </c>
      <c r="S56" s="2">
        <f t="shared" si="5"/>
        <v>285</v>
      </c>
      <c r="T56" s="89">
        <f t="shared" si="7"/>
        <v>61.574074074074069</v>
      </c>
      <c r="U56" s="90">
        <f t="shared" si="7"/>
        <v>65.517241379310349</v>
      </c>
      <c r="V56" s="91">
        <f t="shared" si="7"/>
        <v>63.616071428571431</v>
      </c>
      <c r="W56" s="89">
        <f t="shared" si="8"/>
        <v>36.090225563909769</v>
      </c>
      <c r="X56" s="90">
        <f t="shared" si="8"/>
        <v>46.05263157894737</v>
      </c>
      <c r="Y56" s="92">
        <f t="shared" si="8"/>
        <v>41.403508771929829</v>
      </c>
      <c r="Z56" s="70" t="s">
        <v>21</v>
      </c>
      <c r="AA56" s="17">
        <f t="shared" si="11"/>
        <v>11</v>
      </c>
    </row>
    <row r="57" spans="1:27" s="86" customFormat="1" ht="12" customHeight="1" x14ac:dyDescent="0.15">
      <c r="A57" s="37" t="s">
        <v>79</v>
      </c>
      <c r="B57" s="178">
        <v>359</v>
      </c>
      <c r="C57" s="179">
        <v>381</v>
      </c>
      <c r="D57" s="38">
        <f t="shared" si="0"/>
        <v>740</v>
      </c>
      <c r="E57" s="178">
        <v>26</v>
      </c>
      <c r="F57" s="179">
        <v>33</v>
      </c>
      <c r="G57" s="38">
        <f t="shared" si="1"/>
        <v>59</v>
      </c>
      <c r="H57" s="178">
        <v>55</v>
      </c>
      <c r="I57" s="179">
        <v>81</v>
      </c>
      <c r="J57" s="38">
        <f t="shared" si="2"/>
        <v>136</v>
      </c>
      <c r="K57" s="178">
        <v>3</v>
      </c>
      <c r="L57" s="179">
        <v>3</v>
      </c>
      <c r="M57" s="38">
        <f t="shared" si="3"/>
        <v>6</v>
      </c>
      <c r="N57" s="178">
        <v>145</v>
      </c>
      <c r="O57" s="179">
        <v>131</v>
      </c>
      <c r="P57" s="38">
        <f t="shared" si="4"/>
        <v>276</v>
      </c>
      <c r="Q57" s="93">
        <f t="shared" si="10"/>
        <v>229</v>
      </c>
      <c r="R57" s="94">
        <f t="shared" si="10"/>
        <v>248</v>
      </c>
      <c r="S57" s="39">
        <f t="shared" si="5"/>
        <v>477</v>
      </c>
      <c r="T57" s="95">
        <f t="shared" si="7"/>
        <v>63.788300835654596</v>
      </c>
      <c r="U57" s="96">
        <f t="shared" si="7"/>
        <v>65.091863517060361</v>
      </c>
      <c r="V57" s="97">
        <f t="shared" si="7"/>
        <v>64.459459459459453</v>
      </c>
      <c r="W57" s="95">
        <f t="shared" si="8"/>
        <v>35.37117903930131</v>
      </c>
      <c r="X57" s="96">
        <f t="shared" si="8"/>
        <v>45.967741935483872</v>
      </c>
      <c r="Y57" s="98">
        <f t="shared" si="8"/>
        <v>40.880503144654092</v>
      </c>
      <c r="Z57" s="71" t="s">
        <v>21</v>
      </c>
      <c r="AA57" s="40">
        <f t="shared" si="11"/>
        <v>12</v>
      </c>
    </row>
    <row r="58" spans="1:27" ht="12" customHeight="1" x14ac:dyDescent="0.15">
      <c r="A58" s="11" t="s">
        <v>80</v>
      </c>
      <c r="B58" s="176">
        <v>228</v>
      </c>
      <c r="C58" s="177">
        <v>243</v>
      </c>
      <c r="D58" s="1">
        <f t="shared" ref="D58:D60" si="12">SUM(B58:C58)</f>
        <v>471</v>
      </c>
      <c r="E58" s="176">
        <v>19</v>
      </c>
      <c r="F58" s="177">
        <v>17</v>
      </c>
      <c r="G58" s="1">
        <f t="shared" ref="G58:G60" si="13">SUM(E58:F58)</f>
        <v>36</v>
      </c>
      <c r="H58" s="176">
        <v>38</v>
      </c>
      <c r="I58" s="177">
        <v>61</v>
      </c>
      <c r="J58" s="1">
        <f t="shared" ref="J58:J60" si="14">SUM(H58:I58)</f>
        <v>99</v>
      </c>
      <c r="K58" s="176">
        <v>0</v>
      </c>
      <c r="L58" s="177">
        <v>0</v>
      </c>
      <c r="M58" s="1">
        <f t="shared" ref="M58:M60" si="15">SUM(K58:L58)</f>
        <v>0</v>
      </c>
      <c r="N58" s="176">
        <v>102</v>
      </c>
      <c r="O58" s="177">
        <v>79</v>
      </c>
      <c r="P58" s="1">
        <f t="shared" ref="P58:P60" si="16">SUM(N58:O58)</f>
        <v>181</v>
      </c>
      <c r="Q58" s="87">
        <f t="shared" si="10"/>
        <v>159</v>
      </c>
      <c r="R58" s="88">
        <f t="shared" si="10"/>
        <v>157</v>
      </c>
      <c r="S58" s="2">
        <f t="shared" ref="S58:S71" si="17">SUM(Q58:R58)</f>
        <v>316</v>
      </c>
      <c r="T58" s="89">
        <f t="shared" si="7"/>
        <v>69.73684210526315</v>
      </c>
      <c r="U58" s="90">
        <f t="shared" si="7"/>
        <v>64.609053497942384</v>
      </c>
      <c r="V58" s="91">
        <f t="shared" si="7"/>
        <v>67.091295116772827</v>
      </c>
      <c r="W58" s="89">
        <f t="shared" si="8"/>
        <v>35.849056603773583</v>
      </c>
      <c r="X58" s="90">
        <f t="shared" si="8"/>
        <v>49.681528662420384</v>
      </c>
      <c r="Y58" s="92">
        <f t="shared" si="8"/>
        <v>42.721518987341774</v>
      </c>
      <c r="Z58" s="70" t="s">
        <v>21</v>
      </c>
      <c r="AA58" s="17">
        <f t="shared" si="11"/>
        <v>13</v>
      </c>
    </row>
    <row r="59" spans="1:27" s="86" customFormat="1" ht="12" customHeight="1" x14ac:dyDescent="0.15">
      <c r="A59" s="37" t="s">
        <v>81</v>
      </c>
      <c r="B59" s="178">
        <v>106</v>
      </c>
      <c r="C59" s="179">
        <v>102</v>
      </c>
      <c r="D59" s="38">
        <f t="shared" si="12"/>
        <v>208</v>
      </c>
      <c r="E59" s="178">
        <v>7</v>
      </c>
      <c r="F59" s="179">
        <v>10</v>
      </c>
      <c r="G59" s="38">
        <f t="shared" si="13"/>
        <v>17</v>
      </c>
      <c r="H59" s="178">
        <v>17</v>
      </c>
      <c r="I59" s="179">
        <v>18</v>
      </c>
      <c r="J59" s="38">
        <f t="shared" si="14"/>
        <v>35</v>
      </c>
      <c r="K59" s="178">
        <v>2</v>
      </c>
      <c r="L59" s="179">
        <v>0</v>
      </c>
      <c r="M59" s="38">
        <f t="shared" si="15"/>
        <v>2</v>
      </c>
      <c r="N59" s="178">
        <v>51</v>
      </c>
      <c r="O59" s="179">
        <v>42</v>
      </c>
      <c r="P59" s="38">
        <f t="shared" si="16"/>
        <v>93</v>
      </c>
      <c r="Q59" s="93">
        <f t="shared" si="10"/>
        <v>77</v>
      </c>
      <c r="R59" s="94">
        <f t="shared" si="10"/>
        <v>70</v>
      </c>
      <c r="S59" s="39">
        <f t="shared" si="17"/>
        <v>147</v>
      </c>
      <c r="T59" s="95">
        <f t="shared" ref="T59:T72" si="18">Q59/B59*100</f>
        <v>72.641509433962256</v>
      </c>
      <c r="U59" s="96">
        <f t="shared" ref="U59:U72" si="19">R59/C59*100</f>
        <v>68.627450980392155</v>
      </c>
      <c r="V59" s="97">
        <f t="shared" ref="V59:V72" si="20">S59/D59*100</f>
        <v>70.673076923076934</v>
      </c>
      <c r="W59" s="95">
        <f t="shared" ref="W59:W72" si="21">(E59+H59)/Q59*100</f>
        <v>31.168831168831169</v>
      </c>
      <c r="X59" s="96">
        <f t="shared" ref="X59:X72" si="22">(F59+I59)/R59*100</f>
        <v>40</v>
      </c>
      <c r="Y59" s="98">
        <f>(G59+J59)/S59*100</f>
        <v>35.374149659863946</v>
      </c>
      <c r="Z59" s="71" t="s">
        <v>21</v>
      </c>
      <c r="AA59" s="40">
        <f t="shared" si="11"/>
        <v>14</v>
      </c>
    </row>
    <row r="60" spans="1:27" ht="12" customHeight="1" thickBot="1" x14ac:dyDescent="0.2">
      <c r="A60" s="30" t="s">
        <v>82</v>
      </c>
      <c r="B60" s="186">
        <v>64</v>
      </c>
      <c r="C60" s="187">
        <v>72</v>
      </c>
      <c r="D60" s="31">
        <f t="shared" si="12"/>
        <v>136</v>
      </c>
      <c r="E60" s="186">
        <v>2</v>
      </c>
      <c r="F60" s="187">
        <v>3</v>
      </c>
      <c r="G60" s="31">
        <f t="shared" si="13"/>
        <v>5</v>
      </c>
      <c r="H60" s="186">
        <v>7</v>
      </c>
      <c r="I60" s="187">
        <v>18</v>
      </c>
      <c r="J60" s="31">
        <f t="shared" si="14"/>
        <v>25</v>
      </c>
      <c r="K60" s="186">
        <v>0</v>
      </c>
      <c r="L60" s="187">
        <v>0</v>
      </c>
      <c r="M60" s="31">
        <f t="shared" si="15"/>
        <v>0</v>
      </c>
      <c r="N60" s="186">
        <v>34</v>
      </c>
      <c r="O60" s="187">
        <v>27</v>
      </c>
      <c r="P60" s="31">
        <f t="shared" si="16"/>
        <v>61</v>
      </c>
      <c r="Q60" s="123">
        <f t="shared" si="10"/>
        <v>43</v>
      </c>
      <c r="R60" s="124">
        <f t="shared" si="10"/>
        <v>48</v>
      </c>
      <c r="S60" s="32">
        <f t="shared" si="17"/>
        <v>91</v>
      </c>
      <c r="T60" s="125">
        <f t="shared" si="18"/>
        <v>67.1875</v>
      </c>
      <c r="U60" s="126">
        <f t="shared" si="19"/>
        <v>66.666666666666657</v>
      </c>
      <c r="V60" s="127">
        <f t="shared" si="20"/>
        <v>66.911764705882348</v>
      </c>
      <c r="W60" s="125">
        <f t="shared" si="21"/>
        <v>20.930232558139537</v>
      </c>
      <c r="X60" s="126">
        <f t="shared" si="22"/>
        <v>43.75</v>
      </c>
      <c r="Y60" s="128">
        <f t="shared" ref="Y60:Y72" si="23">(G60+J60)/S60*100</f>
        <v>32.967032967032964</v>
      </c>
      <c r="Z60" s="72" t="s">
        <v>21</v>
      </c>
      <c r="AA60" s="18">
        <f t="shared" si="11"/>
        <v>15</v>
      </c>
    </row>
    <row r="61" spans="1:27" s="86" customFormat="1" ht="12" customHeight="1" x14ac:dyDescent="0.15">
      <c r="A61" s="49" t="s">
        <v>84</v>
      </c>
      <c r="B61" s="50">
        <f t="shared" ref="B61:R61" si="24">SUMIF($A$5:$A$60,"黒沢尻*",B$5:B$60)</f>
        <v>14371</v>
      </c>
      <c r="C61" s="51">
        <f t="shared" si="24"/>
        <v>14915</v>
      </c>
      <c r="D61" s="52">
        <f t="shared" si="24"/>
        <v>29286</v>
      </c>
      <c r="E61" s="50">
        <f t="shared" si="24"/>
        <v>2352</v>
      </c>
      <c r="F61" s="51">
        <f t="shared" si="24"/>
        <v>2572</v>
      </c>
      <c r="G61" s="52">
        <f t="shared" si="24"/>
        <v>4924</v>
      </c>
      <c r="H61" s="50">
        <f t="shared" si="24"/>
        <v>856</v>
      </c>
      <c r="I61" s="51">
        <f t="shared" si="24"/>
        <v>1300</v>
      </c>
      <c r="J61" s="52">
        <f t="shared" si="24"/>
        <v>2156</v>
      </c>
      <c r="K61" s="50">
        <f t="shared" si="24"/>
        <v>51</v>
      </c>
      <c r="L61" s="51">
        <f t="shared" si="24"/>
        <v>55</v>
      </c>
      <c r="M61" s="52">
        <f t="shared" si="24"/>
        <v>106</v>
      </c>
      <c r="N61" s="50">
        <f t="shared" si="24"/>
        <v>4890</v>
      </c>
      <c r="O61" s="51">
        <f t="shared" si="24"/>
        <v>4675</v>
      </c>
      <c r="P61" s="52">
        <f t="shared" si="24"/>
        <v>9565</v>
      </c>
      <c r="Q61" s="50">
        <f t="shared" si="24"/>
        <v>8149</v>
      </c>
      <c r="R61" s="51">
        <f t="shared" si="24"/>
        <v>8602</v>
      </c>
      <c r="S61" s="53">
        <f t="shared" si="17"/>
        <v>16751</v>
      </c>
      <c r="T61" s="129">
        <f t="shared" si="18"/>
        <v>56.704474288497664</v>
      </c>
      <c r="U61" s="130">
        <f t="shared" si="19"/>
        <v>57.673483070734157</v>
      </c>
      <c r="V61" s="131">
        <f t="shared" si="20"/>
        <v>57.197978556306772</v>
      </c>
      <c r="W61" s="129">
        <f t="shared" si="21"/>
        <v>39.366793471591606</v>
      </c>
      <c r="X61" s="130">
        <f t="shared" si="22"/>
        <v>45.012787723785166</v>
      </c>
      <c r="Y61" s="132">
        <f t="shared" si="23"/>
        <v>42.266133365172223</v>
      </c>
      <c r="Z61" s="199" t="s">
        <v>5</v>
      </c>
      <c r="AA61" s="200"/>
    </row>
    <row r="62" spans="1:27" ht="12" customHeight="1" x14ac:dyDescent="0.15">
      <c r="A62" s="27" t="s">
        <v>85</v>
      </c>
      <c r="B62" s="5">
        <f t="shared" ref="B62:R62" si="25">SUMIF($A$5:$A$60,"飯豊*",B$5:B$60)</f>
        <v>4425</v>
      </c>
      <c r="C62" s="6">
        <f t="shared" si="25"/>
        <v>4682</v>
      </c>
      <c r="D62" s="6">
        <f t="shared" si="25"/>
        <v>9107</v>
      </c>
      <c r="E62" s="5">
        <f t="shared" si="25"/>
        <v>433</v>
      </c>
      <c r="F62" s="6">
        <f t="shared" si="25"/>
        <v>453</v>
      </c>
      <c r="G62" s="6">
        <f t="shared" si="25"/>
        <v>886</v>
      </c>
      <c r="H62" s="5">
        <f t="shared" si="25"/>
        <v>384</v>
      </c>
      <c r="I62" s="6">
        <f t="shared" si="25"/>
        <v>612</v>
      </c>
      <c r="J62" s="6">
        <f t="shared" si="25"/>
        <v>996</v>
      </c>
      <c r="K62" s="5">
        <f t="shared" si="25"/>
        <v>11</v>
      </c>
      <c r="L62" s="6">
        <f t="shared" si="25"/>
        <v>18</v>
      </c>
      <c r="M62" s="6">
        <f t="shared" si="25"/>
        <v>29</v>
      </c>
      <c r="N62" s="5">
        <f t="shared" si="25"/>
        <v>1621</v>
      </c>
      <c r="O62" s="6">
        <f t="shared" si="25"/>
        <v>1533</v>
      </c>
      <c r="P62" s="6">
        <f t="shared" si="25"/>
        <v>3154</v>
      </c>
      <c r="Q62" s="5">
        <f t="shared" si="25"/>
        <v>2449</v>
      </c>
      <c r="R62" s="6">
        <f t="shared" si="25"/>
        <v>2616</v>
      </c>
      <c r="S62" s="7">
        <f t="shared" si="17"/>
        <v>5065</v>
      </c>
      <c r="T62" s="133">
        <f t="shared" si="18"/>
        <v>55.344632768361578</v>
      </c>
      <c r="U62" s="134">
        <f t="shared" si="19"/>
        <v>55.873558308415205</v>
      </c>
      <c r="V62" s="135">
        <f t="shared" si="20"/>
        <v>55.616558691116722</v>
      </c>
      <c r="W62" s="133">
        <f t="shared" si="21"/>
        <v>33.360555328705594</v>
      </c>
      <c r="X62" s="134">
        <f t="shared" si="22"/>
        <v>40.711009174311926</v>
      </c>
      <c r="Y62" s="136">
        <f t="shared" si="23"/>
        <v>37.156959526159923</v>
      </c>
      <c r="Z62" s="197" t="s">
        <v>5</v>
      </c>
      <c r="AA62" s="198"/>
    </row>
    <row r="63" spans="1:27" s="86" customFormat="1" ht="12" customHeight="1" x14ac:dyDescent="0.15">
      <c r="A63" s="54" t="s">
        <v>86</v>
      </c>
      <c r="B63" s="55">
        <f t="shared" ref="B63:R63" si="26">SUMIF($A$5:$A$60,"二子*",B$5:B$60)</f>
        <v>1434</v>
      </c>
      <c r="C63" s="56">
        <f t="shared" si="26"/>
        <v>1520</v>
      </c>
      <c r="D63" s="56">
        <f t="shared" si="26"/>
        <v>2954</v>
      </c>
      <c r="E63" s="55">
        <f t="shared" si="26"/>
        <v>209</v>
      </c>
      <c r="F63" s="56">
        <f t="shared" si="26"/>
        <v>246</v>
      </c>
      <c r="G63" s="56">
        <f t="shared" si="26"/>
        <v>455</v>
      </c>
      <c r="H63" s="55">
        <f t="shared" si="26"/>
        <v>61</v>
      </c>
      <c r="I63" s="56">
        <f t="shared" si="26"/>
        <v>119</v>
      </c>
      <c r="J63" s="56">
        <f t="shared" si="26"/>
        <v>180</v>
      </c>
      <c r="K63" s="55">
        <f t="shared" si="26"/>
        <v>4</v>
      </c>
      <c r="L63" s="56">
        <f t="shared" si="26"/>
        <v>4</v>
      </c>
      <c r="M63" s="56">
        <f t="shared" si="26"/>
        <v>8</v>
      </c>
      <c r="N63" s="55">
        <f t="shared" si="26"/>
        <v>595</v>
      </c>
      <c r="O63" s="56">
        <f t="shared" si="26"/>
        <v>570</v>
      </c>
      <c r="P63" s="56">
        <f t="shared" si="26"/>
        <v>1165</v>
      </c>
      <c r="Q63" s="55">
        <f t="shared" si="26"/>
        <v>869</v>
      </c>
      <c r="R63" s="56">
        <f t="shared" si="26"/>
        <v>939</v>
      </c>
      <c r="S63" s="57">
        <f t="shared" si="17"/>
        <v>1808</v>
      </c>
      <c r="T63" s="137">
        <f t="shared" si="18"/>
        <v>60.599721059972111</v>
      </c>
      <c r="U63" s="138">
        <f t="shared" si="19"/>
        <v>61.776315789473678</v>
      </c>
      <c r="V63" s="139">
        <f t="shared" si="20"/>
        <v>61.205145565335137</v>
      </c>
      <c r="W63" s="137">
        <f t="shared" si="21"/>
        <v>31.070195627157656</v>
      </c>
      <c r="X63" s="138">
        <f t="shared" si="22"/>
        <v>38.871139510117146</v>
      </c>
      <c r="Y63" s="140">
        <f t="shared" si="23"/>
        <v>35.121681415929203</v>
      </c>
      <c r="Z63" s="199" t="s">
        <v>5</v>
      </c>
      <c r="AA63" s="200"/>
    </row>
    <row r="64" spans="1:27" ht="12" customHeight="1" x14ac:dyDescent="0.15">
      <c r="A64" s="27" t="s">
        <v>87</v>
      </c>
      <c r="B64" s="5">
        <f t="shared" ref="B64:R64" si="27">SUMIF($A$5:$A$60,"更木*",B$5:B$60)</f>
        <v>484</v>
      </c>
      <c r="C64" s="6">
        <f t="shared" si="27"/>
        <v>558</v>
      </c>
      <c r="D64" s="6">
        <f t="shared" si="27"/>
        <v>1042</v>
      </c>
      <c r="E64" s="5">
        <f t="shared" si="27"/>
        <v>54</v>
      </c>
      <c r="F64" s="6">
        <f t="shared" si="27"/>
        <v>63</v>
      </c>
      <c r="G64" s="6">
        <f t="shared" si="27"/>
        <v>117</v>
      </c>
      <c r="H64" s="5">
        <f t="shared" si="27"/>
        <v>16</v>
      </c>
      <c r="I64" s="6">
        <f t="shared" si="27"/>
        <v>33</v>
      </c>
      <c r="J64" s="6">
        <f t="shared" si="27"/>
        <v>49</v>
      </c>
      <c r="K64" s="5">
        <f t="shared" si="27"/>
        <v>5</v>
      </c>
      <c r="L64" s="6">
        <f t="shared" si="27"/>
        <v>8</v>
      </c>
      <c r="M64" s="6">
        <f t="shared" si="27"/>
        <v>13</v>
      </c>
      <c r="N64" s="5">
        <f t="shared" si="27"/>
        <v>233</v>
      </c>
      <c r="O64" s="6">
        <f t="shared" si="27"/>
        <v>238</v>
      </c>
      <c r="P64" s="6">
        <f t="shared" si="27"/>
        <v>471</v>
      </c>
      <c r="Q64" s="5">
        <f t="shared" si="27"/>
        <v>308</v>
      </c>
      <c r="R64" s="6">
        <f t="shared" si="27"/>
        <v>342</v>
      </c>
      <c r="S64" s="7">
        <f t="shared" si="17"/>
        <v>650</v>
      </c>
      <c r="T64" s="133">
        <f t="shared" si="18"/>
        <v>63.636363636363633</v>
      </c>
      <c r="U64" s="134">
        <f t="shared" si="19"/>
        <v>61.29032258064516</v>
      </c>
      <c r="V64" s="135">
        <f t="shared" si="20"/>
        <v>62.380038387715928</v>
      </c>
      <c r="W64" s="133">
        <f t="shared" si="21"/>
        <v>22.727272727272727</v>
      </c>
      <c r="X64" s="134">
        <f t="shared" si="22"/>
        <v>28.07017543859649</v>
      </c>
      <c r="Y64" s="136">
        <f t="shared" si="23"/>
        <v>25.538461538461537</v>
      </c>
      <c r="Z64" s="197" t="s">
        <v>5</v>
      </c>
      <c r="AA64" s="198"/>
    </row>
    <row r="65" spans="1:27" s="86" customFormat="1" ht="12" customHeight="1" x14ac:dyDescent="0.15">
      <c r="A65" s="54" t="s">
        <v>88</v>
      </c>
      <c r="B65" s="55">
        <f t="shared" ref="B65:R65" si="28">SUMIF($A$5:$A$60,"黒岩*",B$5:B$60)</f>
        <v>404</v>
      </c>
      <c r="C65" s="56">
        <f t="shared" si="28"/>
        <v>426</v>
      </c>
      <c r="D65" s="56">
        <f t="shared" si="28"/>
        <v>830</v>
      </c>
      <c r="E65" s="55">
        <f t="shared" si="28"/>
        <v>62</v>
      </c>
      <c r="F65" s="56">
        <f t="shared" si="28"/>
        <v>79</v>
      </c>
      <c r="G65" s="56">
        <f t="shared" si="28"/>
        <v>141</v>
      </c>
      <c r="H65" s="55">
        <f t="shared" si="28"/>
        <v>19</v>
      </c>
      <c r="I65" s="56">
        <f t="shared" si="28"/>
        <v>28</v>
      </c>
      <c r="J65" s="56">
        <f t="shared" si="28"/>
        <v>47</v>
      </c>
      <c r="K65" s="55">
        <f t="shared" si="28"/>
        <v>3</v>
      </c>
      <c r="L65" s="56">
        <f t="shared" si="28"/>
        <v>0</v>
      </c>
      <c r="M65" s="56">
        <f t="shared" si="28"/>
        <v>3</v>
      </c>
      <c r="N65" s="55">
        <f t="shared" si="28"/>
        <v>181</v>
      </c>
      <c r="O65" s="56">
        <f t="shared" si="28"/>
        <v>158</v>
      </c>
      <c r="P65" s="56">
        <f t="shared" si="28"/>
        <v>339</v>
      </c>
      <c r="Q65" s="55">
        <f t="shared" si="28"/>
        <v>265</v>
      </c>
      <c r="R65" s="56">
        <f t="shared" si="28"/>
        <v>265</v>
      </c>
      <c r="S65" s="57">
        <f t="shared" si="17"/>
        <v>530</v>
      </c>
      <c r="T65" s="137">
        <f t="shared" si="18"/>
        <v>65.594059405940598</v>
      </c>
      <c r="U65" s="138">
        <f t="shared" si="19"/>
        <v>62.206572769953048</v>
      </c>
      <c r="V65" s="139">
        <f t="shared" si="20"/>
        <v>63.855421686746979</v>
      </c>
      <c r="W65" s="137">
        <f t="shared" si="21"/>
        <v>30.566037735849054</v>
      </c>
      <c r="X65" s="138">
        <f t="shared" si="22"/>
        <v>40.377358490566039</v>
      </c>
      <c r="Y65" s="140">
        <f t="shared" si="23"/>
        <v>35.471698113207545</v>
      </c>
      <c r="Z65" s="199" t="s">
        <v>5</v>
      </c>
      <c r="AA65" s="200"/>
    </row>
    <row r="66" spans="1:27" ht="12" customHeight="1" x14ac:dyDescent="0.15">
      <c r="A66" s="27" t="s">
        <v>89</v>
      </c>
      <c r="B66" s="5">
        <f t="shared" ref="B66:R66" si="29">SUMIF($A$5:$A$60,"口内*",B$5:B$60)</f>
        <v>695</v>
      </c>
      <c r="C66" s="6">
        <f t="shared" si="29"/>
        <v>712</v>
      </c>
      <c r="D66" s="6">
        <f t="shared" si="29"/>
        <v>1407</v>
      </c>
      <c r="E66" s="5">
        <f t="shared" si="29"/>
        <v>108</v>
      </c>
      <c r="F66" s="6">
        <f t="shared" si="29"/>
        <v>112</v>
      </c>
      <c r="G66" s="6">
        <f t="shared" si="29"/>
        <v>220</v>
      </c>
      <c r="H66" s="5">
        <f t="shared" si="29"/>
        <v>27</v>
      </c>
      <c r="I66" s="6">
        <f t="shared" si="29"/>
        <v>41</v>
      </c>
      <c r="J66" s="6">
        <f t="shared" si="29"/>
        <v>68</v>
      </c>
      <c r="K66" s="5">
        <f t="shared" si="29"/>
        <v>5</v>
      </c>
      <c r="L66" s="6">
        <f t="shared" si="29"/>
        <v>1</v>
      </c>
      <c r="M66" s="6">
        <f t="shared" si="29"/>
        <v>6</v>
      </c>
      <c r="N66" s="5">
        <f t="shared" si="29"/>
        <v>344</v>
      </c>
      <c r="O66" s="6">
        <f t="shared" si="29"/>
        <v>290</v>
      </c>
      <c r="P66" s="6">
        <f t="shared" si="29"/>
        <v>634</v>
      </c>
      <c r="Q66" s="5">
        <f t="shared" si="29"/>
        <v>484</v>
      </c>
      <c r="R66" s="6">
        <f t="shared" si="29"/>
        <v>444</v>
      </c>
      <c r="S66" s="7">
        <f t="shared" si="17"/>
        <v>928</v>
      </c>
      <c r="T66" s="133">
        <f t="shared" si="18"/>
        <v>69.640287769784166</v>
      </c>
      <c r="U66" s="134">
        <f t="shared" si="19"/>
        <v>62.359550561797747</v>
      </c>
      <c r="V66" s="135">
        <f t="shared" si="20"/>
        <v>65.955934612651035</v>
      </c>
      <c r="W66" s="133">
        <f t="shared" si="21"/>
        <v>27.892561983471076</v>
      </c>
      <c r="X66" s="134">
        <f t="shared" si="22"/>
        <v>34.45945945945946</v>
      </c>
      <c r="Y66" s="136">
        <f t="shared" si="23"/>
        <v>31.03448275862069</v>
      </c>
      <c r="Z66" s="197" t="s">
        <v>5</v>
      </c>
      <c r="AA66" s="198"/>
    </row>
    <row r="67" spans="1:27" s="86" customFormat="1" ht="12" customHeight="1" x14ac:dyDescent="0.15">
      <c r="A67" s="54" t="s">
        <v>90</v>
      </c>
      <c r="B67" s="55">
        <f t="shared" ref="B67:R67" si="30">SUMIF($A$5:$A$60,"稲瀬*",B$5:B$60)</f>
        <v>356</v>
      </c>
      <c r="C67" s="56">
        <f t="shared" si="30"/>
        <v>362</v>
      </c>
      <c r="D67" s="56">
        <f t="shared" si="30"/>
        <v>718</v>
      </c>
      <c r="E67" s="55">
        <f t="shared" si="30"/>
        <v>85</v>
      </c>
      <c r="F67" s="56">
        <f t="shared" si="30"/>
        <v>76</v>
      </c>
      <c r="G67" s="56">
        <f t="shared" si="30"/>
        <v>161</v>
      </c>
      <c r="H67" s="55">
        <f t="shared" si="30"/>
        <v>20</v>
      </c>
      <c r="I67" s="56">
        <f t="shared" si="30"/>
        <v>29</v>
      </c>
      <c r="J67" s="56">
        <f t="shared" si="30"/>
        <v>49</v>
      </c>
      <c r="K67" s="55">
        <f t="shared" si="30"/>
        <v>2</v>
      </c>
      <c r="L67" s="56">
        <f t="shared" si="30"/>
        <v>2</v>
      </c>
      <c r="M67" s="56">
        <f t="shared" si="30"/>
        <v>4</v>
      </c>
      <c r="N67" s="55">
        <f t="shared" si="30"/>
        <v>139</v>
      </c>
      <c r="O67" s="56">
        <f t="shared" si="30"/>
        <v>128</v>
      </c>
      <c r="P67" s="56">
        <f t="shared" si="30"/>
        <v>267</v>
      </c>
      <c r="Q67" s="55">
        <f t="shared" si="30"/>
        <v>246</v>
      </c>
      <c r="R67" s="56">
        <f t="shared" si="30"/>
        <v>235</v>
      </c>
      <c r="S67" s="57">
        <f t="shared" si="17"/>
        <v>481</v>
      </c>
      <c r="T67" s="137">
        <f t="shared" si="18"/>
        <v>69.101123595505626</v>
      </c>
      <c r="U67" s="138">
        <f t="shared" si="19"/>
        <v>64.917127071823202</v>
      </c>
      <c r="V67" s="139">
        <f t="shared" si="20"/>
        <v>66.991643454038993</v>
      </c>
      <c r="W67" s="137">
        <f t="shared" si="21"/>
        <v>42.68292682926829</v>
      </c>
      <c r="X67" s="138">
        <f t="shared" si="22"/>
        <v>44.680851063829785</v>
      </c>
      <c r="Y67" s="140">
        <f t="shared" si="23"/>
        <v>43.659043659043661</v>
      </c>
      <c r="Z67" s="199" t="s">
        <v>5</v>
      </c>
      <c r="AA67" s="200"/>
    </row>
    <row r="68" spans="1:27" ht="12" customHeight="1" x14ac:dyDescent="0.15">
      <c r="A68" s="27" t="s">
        <v>91</v>
      </c>
      <c r="B68" s="5">
        <f t="shared" ref="B68:R68" si="31">SUMIF($A$5:$A$60,"相去*",B$5:B$60)</f>
        <v>3275</v>
      </c>
      <c r="C68" s="6">
        <f t="shared" si="31"/>
        <v>3433</v>
      </c>
      <c r="D68" s="6">
        <f t="shared" si="31"/>
        <v>6708</v>
      </c>
      <c r="E68" s="5">
        <f t="shared" si="31"/>
        <v>433</v>
      </c>
      <c r="F68" s="6">
        <f t="shared" si="31"/>
        <v>468</v>
      </c>
      <c r="G68" s="6">
        <f t="shared" si="31"/>
        <v>901</v>
      </c>
      <c r="H68" s="5">
        <f t="shared" si="31"/>
        <v>242</v>
      </c>
      <c r="I68" s="6">
        <f t="shared" si="31"/>
        <v>354</v>
      </c>
      <c r="J68" s="6">
        <f t="shared" si="31"/>
        <v>596</v>
      </c>
      <c r="K68" s="5">
        <f t="shared" si="31"/>
        <v>12</v>
      </c>
      <c r="L68" s="6">
        <f t="shared" si="31"/>
        <v>23</v>
      </c>
      <c r="M68" s="6">
        <f t="shared" si="31"/>
        <v>35</v>
      </c>
      <c r="N68" s="5">
        <f t="shared" si="31"/>
        <v>1114</v>
      </c>
      <c r="O68" s="6">
        <f t="shared" si="31"/>
        <v>1087</v>
      </c>
      <c r="P68" s="6">
        <f t="shared" si="31"/>
        <v>2201</v>
      </c>
      <c r="Q68" s="5">
        <f t="shared" si="31"/>
        <v>1801</v>
      </c>
      <c r="R68" s="6">
        <f t="shared" si="31"/>
        <v>1932</v>
      </c>
      <c r="S68" s="7">
        <f t="shared" si="17"/>
        <v>3733</v>
      </c>
      <c r="T68" s="133">
        <f t="shared" si="18"/>
        <v>54.992366412213741</v>
      </c>
      <c r="U68" s="134">
        <f t="shared" si="19"/>
        <v>56.277308476551127</v>
      </c>
      <c r="V68" s="135">
        <f t="shared" si="20"/>
        <v>55.649970184853906</v>
      </c>
      <c r="W68" s="133">
        <f t="shared" si="21"/>
        <v>37.479178234314269</v>
      </c>
      <c r="X68" s="134">
        <f t="shared" si="22"/>
        <v>42.546583850931682</v>
      </c>
      <c r="Y68" s="136">
        <f t="shared" si="23"/>
        <v>40.101794803107424</v>
      </c>
      <c r="Z68" s="197" t="s">
        <v>5</v>
      </c>
      <c r="AA68" s="198"/>
    </row>
    <row r="69" spans="1:27" s="86" customFormat="1" ht="12" customHeight="1" x14ac:dyDescent="0.15">
      <c r="A69" s="54" t="s">
        <v>92</v>
      </c>
      <c r="B69" s="55">
        <f t="shared" ref="B69:R69" si="32">SUMIF($A$5:$A$60,"鬼柳*",B$5:B$60)</f>
        <v>2239</v>
      </c>
      <c r="C69" s="56">
        <f t="shared" si="32"/>
        <v>2315</v>
      </c>
      <c r="D69" s="56">
        <f t="shared" si="32"/>
        <v>4554</v>
      </c>
      <c r="E69" s="55">
        <f t="shared" si="32"/>
        <v>284</v>
      </c>
      <c r="F69" s="56">
        <f t="shared" si="32"/>
        <v>309</v>
      </c>
      <c r="G69" s="56">
        <f t="shared" si="32"/>
        <v>593</v>
      </c>
      <c r="H69" s="55">
        <f t="shared" si="32"/>
        <v>184</v>
      </c>
      <c r="I69" s="56">
        <f t="shared" si="32"/>
        <v>264</v>
      </c>
      <c r="J69" s="56">
        <f t="shared" si="32"/>
        <v>448</v>
      </c>
      <c r="K69" s="55">
        <f t="shared" si="32"/>
        <v>17</v>
      </c>
      <c r="L69" s="56">
        <f t="shared" si="32"/>
        <v>38</v>
      </c>
      <c r="M69" s="56">
        <f t="shared" si="32"/>
        <v>55</v>
      </c>
      <c r="N69" s="55">
        <f t="shared" si="32"/>
        <v>802</v>
      </c>
      <c r="O69" s="56">
        <f t="shared" si="32"/>
        <v>733</v>
      </c>
      <c r="P69" s="56">
        <f t="shared" si="32"/>
        <v>1535</v>
      </c>
      <c r="Q69" s="55">
        <f t="shared" si="32"/>
        <v>1287</v>
      </c>
      <c r="R69" s="56">
        <f t="shared" si="32"/>
        <v>1344</v>
      </c>
      <c r="S69" s="57">
        <f t="shared" si="17"/>
        <v>2631</v>
      </c>
      <c r="T69" s="137">
        <f t="shared" si="18"/>
        <v>57.481018311746311</v>
      </c>
      <c r="U69" s="138">
        <f t="shared" si="19"/>
        <v>58.056155507559396</v>
      </c>
      <c r="V69" s="139">
        <f t="shared" si="20"/>
        <v>57.773386034255601</v>
      </c>
      <c r="W69" s="137">
        <f t="shared" si="21"/>
        <v>36.363636363636367</v>
      </c>
      <c r="X69" s="138">
        <f t="shared" si="22"/>
        <v>42.633928571428569</v>
      </c>
      <c r="Y69" s="140">
        <f t="shared" si="23"/>
        <v>39.566704675028511</v>
      </c>
      <c r="Z69" s="199" t="s">
        <v>5</v>
      </c>
      <c r="AA69" s="200"/>
    </row>
    <row r="70" spans="1:27" ht="12" customHeight="1" x14ac:dyDescent="0.15">
      <c r="A70" s="27" t="s">
        <v>93</v>
      </c>
      <c r="B70" s="5">
        <f t="shared" ref="B70:R70" si="33">SUMIF($A$5:$A$60,"江釣子*",B$5:B$60)</f>
        <v>4753</v>
      </c>
      <c r="C70" s="6">
        <f t="shared" si="33"/>
        <v>5054</v>
      </c>
      <c r="D70" s="6">
        <f t="shared" si="33"/>
        <v>9807</v>
      </c>
      <c r="E70" s="5">
        <f t="shared" si="33"/>
        <v>317</v>
      </c>
      <c r="F70" s="6">
        <f t="shared" si="33"/>
        <v>326</v>
      </c>
      <c r="G70" s="6">
        <f t="shared" si="33"/>
        <v>643</v>
      </c>
      <c r="H70" s="5">
        <f t="shared" si="33"/>
        <v>680</v>
      </c>
      <c r="I70" s="6">
        <f t="shared" si="33"/>
        <v>1038</v>
      </c>
      <c r="J70" s="6">
        <f t="shared" si="33"/>
        <v>1718</v>
      </c>
      <c r="K70" s="5">
        <f t="shared" si="33"/>
        <v>25</v>
      </c>
      <c r="L70" s="6">
        <f t="shared" si="33"/>
        <v>18</v>
      </c>
      <c r="M70" s="6">
        <f t="shared" si="33"/>
        <v>43</v>
      </c>
      <c r="N70" s="5">
        <f t="shared" si="33"/>
        <v>1756</v>
      </c>
      <c r="O70" s="6">
        <f t="shared" si="33"/>
        <v>1674</v>
      </c>
      <c r="P70" s="6">
        <f t="shared" si="33"/>
        <v>3430</v>
      </c>
      <c r="Q70" s="5">
        <f t="shared" si="33"/>
        <v>2778</v>
      </c>
      <c r="R70" s="6">
        <f t="shared" si="33"/>
        <v>3056</v>
      </c>
      <c r="S70" s="7">
        <f t="shared" si="17"/>
        <v>5834</v>
      </c>
      <c r="T70" s="133">
        <f t="shared" si="18"/>
        <v>58.44729644435094</v>
      </c>
      <c r="U70" s="134">
        <f t="shared" si="19"/>
        <v>60.466956865848829</v>
      </c>
      <c r="V70" s="135">
        <f t="shared" si="20"/>
        <v>59.488120730090756</v>
      </c>
      <c r="W70" s="133">
        <f t="shared" si="21"/>
        <v>35.889128869690424</v>
      </c>
      <c r="X70" s="134">
        <f t="shared" si="22"/>
        <v>44.633507853403145</v>
      </c>
      <c r="Y70" s="136">
        <f t="shared" si="23"/>
        <v>40.469660610215975</v>
      </c>
      <c r="Z70" s="197" t="s">
        <v>5</v>
      </c>
      <c r="AA70" s="198"/>
    </row>
    <row r="71" spans="1:27" s="147" customFormat="1" ht="12" customHeight="1" thickBot="1" x14ac:dyDescent="0.2">
      <c r="A71" s="58" t="s">
        <v>94</v>
      </c>
      <c r="B71" s="59">
        <f t="shared" ref="B71:R71" si="34">SUMIF($A$5:$A$60,"和賀*",B$5:B$60)</f>
        <v>5249</v>
      </c>
      <c r="C71" s="60">
        <f t="shared" si="34"/>
        <v>5603</v>
      </c>
      <c r="D71" s="60">
        <f t="shared" si="34"/>
        <v>10852</v>
      </c>
      <c r="E71" s="59">
        <f t="shared" si="34"/>
        <v>396</v>
      </c>
      <c r="F71" s="60">
        <f t="shared" si="34"/>
        <v>371</v>
      </c>
      <c r="G71" s="60">
        <f t="shared" si="34"/>
        <v>767</v>
      </c>
      <c r="H71" s="59">
        <f t="shared" si="34"/>
        <v>792</v>
      </c>
      <c r="I71" s="60">
        <f t="shared" si="34"/>
        <v>1181</v>
      </c>
      <c r="J71" s="60">
        <f t="shared" si="34"/>
        <v>1973</v>
      </c>
      <c r="K71" s="59">
        <f t="shared" si="34"/>
        <v>27</v>
      </c>
      <c r="L71" s="60">
        <f t="shared" si="34"/>
        <v>13</v>
      </c>
      <c r="M71" s="60">
        <f t="shared" si="34"/>
        <v>40</v>
      </c>
      <c r="N71" s="59">
        <f t="shared" si="34"/>
        <v>2164</v>
      </c>
      <c r="O71" s="60">
        <f t="shared" si="34"/>
        <v>1964</v>
      </c>
      <c r="P71" s="60">
        <f t="shared" si="34"/>
        <v>4128</v>
      </c>
      <c r="Q71" s="59">
        <f t="shared" si="34"/>
        <v>3379</v>
      </c>
      <c r="R71" s="60">
        <f t="shared" si="34"/>
        <v>3529</v>
      </c>
      <c r="S71" s="61">
        <f t="shared" si="17"/>
        <v>6908</v>
      </c>
      <c r="T71" s="141">
        <f t="shared" si="18"/>
        <v>64.374166507906267</v>
      </c>
      <c r="U71" s="142">
        <f t="shared" si="19"/>
        <v>62.984115652329109</v>
      </c>
      <c r="V71" s="143">
        <f t="shared" si="20"/>
        <v>63.656468853667526</v>
      </c>
      <c r="W71" s="144">
        <f t="shared" si="21"/>
        <v>35.158330867120455</v>
      </c>
      <c r="X71" s="145">
        <f t="shared" si="22"/>
        <v>43.978464154151318</v>
      </c>
      <c r="Y71" s="146">
        <f t="shared" si="23"/>
        <v>39.664157498552406</v>
      </c>
      <c r="Z71" s="193" t="s">
        <v>5</v>
      </c>
      <c r="AA71" s="194"/>
    </row>
    <row r="72" spans="1:27" s="25" customFormat="1" ht="12" customHeight="1" thickBot="1" x14ac:dyDescent="0.2">
      <c r="A72" s="190" t="s">
        <v>6</v>
      </c>
      <c r="B72" s="163">
        <f>SUM(B61:B71)</f>
        <v>37685</v>
      </c>
      <c r="C72" s="23">
        <f t="shared" ref="C72:R72" si="35">SUM(C61:C71)</f>
        <v>39580</v>
      </c>
      <c r="D72" s="15">
        <f t="shared" si="35"/>
        <v>77265</v>
      </c>
      <c r="E72" s="14">
        <f t="shared" si="35"/>
        <v>4733</v>
      </c>
      <c r="F72" s="15">
        <f t="shared" si="35"/>
        <v>5075</v>
      </c>
      <c r="G72" s="15">
        <f t="shared" si="35"/>
        <v>9808</v>
      </c>
      <c r="H72" s="14">
        <f t="shared" si="35"/>
        <v>3281</v>
      </c>
      <c r="I72" s="15">
        <f t="shared" si="35"/>
        <v>4999</v>
      </c>
      <c r="J72" s="15">
        <f t="shared" si="35"/>
        <v>8280</v>
      </c>
      <c r="K72" s="14">
        <f t="shared" si="35"/>
        <v>162</v>
      </c>
      <c r="L72" s="15">
        <f t="shared" si="35"/>
        <v>180</v>
      </c>
      <c r="M72" s="15">
        <f t="shared" si="35"/>
        <v>342</v>
      </c>
      <c r="N72" s="14">
        <f t="shared" si="35"/>
        <v>13839</v>
      </c>
      <c r="O72" s="15">
        <f t="shared" si="35"/>
        <v>13050</v>
      </c>
      <c r="P72" s="15">
        <f t="shared" si="35"/>
        <v>26889</v>
      </c>
      <c r="Q72" s="14">
        <f t="shared" si="35"/>
        <v>22015</v>
      </c>
      <c r="R72" s="15">
        <f t="shared" si="35"/>
        <v>23304</v>
      </c>
      <c r="S72" s="16">
        <f>SUM(S61:S71)</f>
        <v>45319</v>
      </c>
      <c r="T72" s="148">
        <f t="shared" si="18"/>
        <v>58.418468886824989</v>
      </c>
      <c r="U72" s="149">
        <f t="shared" si="19"/>
        <v>58.878221323900959</v>
      </c>
      <c r="V72" s="150">
        <f t="shared" si="20"/>
        <v>58.653983045363354</v>
      </c>
      <c r="W72" s="151">
        <f t="shared" si="21"/>
        <v>36.402452873041106</v>
      </c>
      <c r="X72" s="152">
        <f t="shared" si="22"/>
        <v>43.228630278063854</v>
      </c>
      <c r="Y72" s="153">
        <f t="shared" si="23"/>
        <v>39.912619431143668</v>
      </c>
      <c r="Z72" s="195" t="s">
        <v>6</v>
      </c>
      <c r="AA72" s="196"/>
    </row>
    <row r="73" spans="1:27" s="147" customFormat="1" ht="12" customHeight="1" thickBot="1" x14ac:dyDescent="0.2">
      <c r="A73" s="191" t="s">
        <v>23</v>
      </c>
      <c r="B73" s="189">
        <v>23</v>
      </c>
      <c r="C73" s="66">
        <v>39</v>
      </c>
      <c r="D73" s="66">
        <f>SUM(B73:C73)</f>
        <v>62</v>
      </c>
      <c r="E73" s="154" t="s">
        <v>25</v>
      </c>
      <c r="F73" s="64" t="s">
        <v>25</v>
      </c>
      <c r="G73" s="63" t="s">
        <v>25</v>
      </c>
      <c r="H73" s="155" t="s">
        <v>25</v>
      </c>
      <c r="I73" s="64" t="s">
        <v>25</v>
      </c>
      <c r="J73" s="63" t="s">
        <v>25</v>
      </c>
      <c r="K73" s="154" t="s">
        <v>25</v>
      </c>
      <c r="L73" s="155" t="s">
        <v>25</v>
      </c>
      <c r="M73" s="64" t="s">
        <v>25</v>
      </c>
      <c r="N73" s="65">
        <v>2</v>
      </c>
      <c r="O73" s="66">
        <v>2</v>
      </c>
      <c r="P73" s="66">
        <f>SUM(N73:O73)</f>
        <v>4</v>
      </c>
      <c r="Q73" s="156">
        <f t="shared" ref="Q73:R73" si="36">SUMIF($E$4:$P$4,Q$4,$E73:$P73)</f>
        <v>2</v>
      </c>
      <c r="R73" s="157">
        <f t="shared" si="36"/>
        <v>2</v>
      </c>
      <c r="S73" s="62">
        <f>SUM(Q73:R73)</f>
        <v>4</v>
      </c>
      <c r="T73" s="158">
        <f t="shared" ref="T73:V74" si="37">Q73/B73*100</f>
        <v>8.695652173913043</v>
      </c>
      <c r="U73" s="159">
        <f t="shared" si="37"/>
        <v>5.1282051282051277</v>
      </c>
      <c r="V73" s="160">
        <f t="shared" si="37"/>
        <v>6.4516129032258061</v>
      </c>
      <c r="W73" s="154" t="s">
        <v>25</v>
      </c>
      <c r="X73" s="64" t="s">
        <v>25</v>
      </c>
      <c r="Y73" s="77" t="s">
        <v>25</v>
      </c>
      <c r="Z73" s="67"/>
      <c r="AA73" s="67"/>
    </row>
    <row r="74" spans="1:27" ht="12" customHeight="1" thickBot="1" x14ac:dyDescent="0.2">
      <c r="A74" s="192" t="s">
        <v>24</v>
      </c>
      <c r="B74" s="23">
        <f t="shared" ref="B74:S74" si="38">B72+B73</f>
        <v>37708</v>
      </c>
      <c r="C74" s="161">
        <f t="shared" si="38"/>
        <v>39619</v>
      </c>
      <c r="D74" s="162">
        <f t="shared" si="38"/>
        <v>77327</v>
      </c>
      <c r="E74" s="15">
        <f t="shared" si="38"/>
        <v>4733</v>
      </c>
      <c r="F74" s="161">
        <f t="shared" si="38"/>
        <v>5075</v>
      </c>
      <c r="G74" s="162">
        <f t="shared" si="38"/>
        <v>9808</v>
      </c>
      <c r="H74" s="15">
        <f t="shared" si="38"/>
        <v>3281</v>
      </c>
      <c r="I74" s="161">
        <f t="shared" si="38"/>
        <v>4999</v>
      </c>
      <c r="J74" s="162">
        <f t="shared" si="38"/>
        <v>8280</v>
      </c>
      <c r="K74" s="24">
        <f t="shared" si="38"/>
        <v>162</v>
      </c>
      <c r="L74" s="163">
        <f t="shared" si="38"/>
        <v>180</v>
      </c>
      <c r="M74" s="162">
        <f t="shared" si="38"/>
        <v>342</v>
      </c>
      <c r="N74" s="15">
        <f t="shared" si="38"/>
        <v>13841</v>
      </c>
      <c r="O74" s="161">
        <f t="shared" si="38"/>
        <v>13052</v>
      </c>
      <c r="P74" s="162">
        <f t="shared" si="38"/>
        <v>26893</v>
      </c>
      <c r="Q74" s="15">
        <f t="shared" si="38"/>
        <v>22017</v>
      </c>
      <c r="R74" s="164">
        <f t="shared" si="38"/>
        <v>23306</v>
      </c>
      <c r="S74" s="162">
        <f t="shared" si="38"/>
        <v>45323</v>
      </c>
      <c r="T74" s="148">
        <f t="shared" si="37"/>
        <v>58.388140447650358</v>
      </c>
      <c r="U74" s="149">
        <f t="shared" si="37"/>
        <v>58.825311088114283</v>
      </c>
      <c r="V74" s="150">
        <f t="shared" si="37"/>
        <v>58.612127717356167</v>
      </c>
      <c r="W74" s="148">
        <f>(E74+H74)/Q74*100</f>
        <v>36.399146114366168</v>
      </c>
      <c r="X74" s="149">
        <f>(F74+I74)/R74*100</f>
        <v>43.224920621299233</v>
      </c>
      <c r="Y74" s="165">
        <f>(G74+J74)/S74*100</f>
        <v>39.909096926505306</v>
      </c>
    </row>
  </sheetData>
  <sheetProtection sheet="1" objects="1" scenarios="1"/>
  <mergeCells count="20">
    <mergeCell ref="T3:V3"/>
    <mergeCell ref="W3:Y3"/>
    <mergeCell ref="B3:D3"/>
    <mergeCell ref="E3:G3"/>
    <mergeCell ref="H3:J3"/>
    <mergeCell ref="K3:M3"/>
    <mergeCell ref="N3:P3"/>
    <mergeCell ref="Q3:S3"/>
    <mergeCell ref="Z61:AA61"/>
    <mergeCell ref="Z62:AA62"/>
    <mergeCell ref="Z63:AA63"/>
    <mergeCell ref="Z64:AA64"/>
    <mergeCell ref="Z65:AA65"/>
    <mergeCell ref="Z71:AA71"/>
    <mergeCell ref="Z72:AA72"/>
    <mergeCell ref="Z66:AA66"/>
    <mergeCell ref="Z67:AA67"/>
    <mergeCell ref="Z68:AA68"/>
    <mergeCell ref="Z69:AA69"/>
    <mergeCell ref="Z70:AA70"/>
  </mergeCells>
  <phoneticPr fontId="2"/>
  <dataValidations count="3">
    <dataValidation type="textLength" allowBlank="1" showInputMessage="1" showErrorMessage="1" errorTitle="入力不可" error="入力してはけません。_x000a_" sqref="G5:G45 M46:M60 M5:M45 D73 D5:D45 J46:J60 J5:J45 S73 S5:S45 P73 P5:P45 P46:P60 S46:S60 D46:D60 G46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投票者内訳 (当日含) </vt:lpstr>
      <vt:lpstr>'投票者内訳 (当日含) '!Print_Area</vt:lpstr>
      <vt:lpstr>'投票者内訳 (当日含) '!Print_Area_MI</vt:lpstr>
    </vt:vector>
  </TitlesOfParts>
  <Company>北上市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kitakami</cp:lastModifiedBy>
  <cp:lastPrinted>2016-07-15T06:50:36Z</cp:lastPrinted>
  <dcterms:created xsi:type="dcterms:W3CDTF">2010-07-10T13:52:26Z</dcterms:created>
  <dcterms:modified xsi:type="dcterms:W3CDTF">2017-11-02T02:46:13Z</dcterms:modified>
</cp:coreProperties>
</file>