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\14選挙管理委員会事務局\00選管共有\01_選管\■選挙統計データ\R06市議_統計\"/>
    </mc:Choice>
  </mc:AlternateContent>
  <bookViews>
    <workbookView xWindow="9585" yWindow="-15" windowWidth="9630" windowHeight="13335"/>
  </bookViews>
  <sheets>
    <sheet name="市議" sheetId="4" r:id="rId1"/>
  </sheets>
  <definedNames>
    <definedName name="_Regression_Int" localSheetId="0" hidden="1">1</definedName>
    <definedName name="hirei">#REF!</definedName>
    <definedName name="_xlnm.Print_Area" localSheetId="0">市議!$A$1:$Y$74</definedName>
    <definedName name="Print_Area_MI" localSheetId="0">市議!$A$2:$E$74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AC60" i="4" l="1"/>
  <c r="AC59" i="4"/>
  <c r="AC58" i="4"/>
  <c r="AC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B60" i="4"/>
  <c r="AB59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R73" i="4" l="1"/>
  <c r="Q73" i="4"/>
  <c r="R60" i="4" l="1"/>
  <c r="Q60" i="4"/>
  <c r="R59" i="4"/>
  <c r="Q59" i="4"/>
  <c r="R58" i="4"/>
  <c r="Q58" i="4"/>
  <c r="R57" i="4"/>
  <c r="Q57" i="4"/>
  <c r="R56" i="4"/>
  <c r="Q56" i="4"/>
  <c r="R55" i="4"/>
  <c r="Q55" i="4"/>
  <c r="R54" i="4"/>
  <c r="Q54" i="4"/>
  <c r="R53" i="4"/>
  <c r="Q53" i="4"/>
  <c r="R52" i="4"/>
  <c r="Q52" i="4"/>
  <c r="R51" i="4"/>
  <c r="Q51" i="4"/>
  <c r="R50" i="4"/>
  <c r="Q50" i="4"/>
  <c r="R49" i="4"/>
  <c r="Q49" i="4"/>
  <c r="R48" i="4"/>
  <c r="Q48" i="4"/>
  <c r="R47" i="4"/>
  <c r="Q47" i="4"/>
  <c r="R46" i="4"/>
  <c r="Q46" i="4"/>
  <c r="R45" i="4"/>
  <c r="Q45" i="4"/>
  <c r="R44" i="4"/>
  <c r="Q44" i="4"/>
  <c r="R43" i="4"/>
  <c r="Q43" i="4"/>
  <c r="R42" i="4"/>
  <c r="Q42" i="4"/>
  <c r="R41" i="4"/>
  <c r="Q41" i="4"/>
  <c r="R40" i="4"/>
  <c r="Q40" i="4"/>
  <c r="R39" i="4"/>
  <c r="Q39" i="4"/>
  <c r="R38" i="4"/>
  <c r="Q38" i="4"/>
  <c r="R37" i="4"/>
  <c r="Q37" i="4"/>
  <c r="R36" i="4"/>
  <c r="Q36" i="4"/>
  <c r="R35" i="4"/>
  <c r="Q35" i="4"/>
  <c r="R34" i="4"/>
  <c r="Q34" i="4"/>
  <c r="R33" i="4"/>
  <c r="Q33" i="4"/>
  <c r="R32" i="4"/>
  <c r="Q32" i="4"/>
  <c r="R31" i="4"/>
  <c r="Q31" i="4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5" i="4"/>
  <c r="Q5" i="4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O62" i="4"/>
  <c r="N62" i="4"/>
  <c r="O61" i="4"/>
  <c r="N61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K72" i="4" s="1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I61" i="4"/>
  <c r="H61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C71" i="4"/>
  <c r="AC71" i="4" s="1"/>
  <c r="C70" i="4"/>
  <c r="C69" i="4"/>
  <c r="AC69" i="4" s="1"/>
  <c r="C68" i="4"/>
  <c r="AC68" i="4" s="1"/>
  <c r="C67" i="4"/>
  <c r="AC67" i="4" s="1"/>
  <c r="C66" i="4"/>
  <c r="C65" i="4"/>
  <c r="AC65" i="4" s="1"/>
  <c r="C64" i="4"/>
  <c r="AC64" i="4" s="1"/>
  <c r="C63" i="4"/>
  <c r="AC63" i="4" s="1"/>
  <c r="C62" i="4"/>
  <c r="C61" i="4"/>
  <c r="AC61" i="4" s="1"/>
  <c r="B71" i="4"/>
  <c r="AB71" i="4" s="1"/>
  <c r="B70" i="4"/>
  <c r="B69" i="4"/>
  <c r="AB69" i="4" s="1"/>
  <c r="B68" i="4"/>
  <c r="B67" i="4"/>
  <c r="AB67" i="4" s="1"/>
  <c r="B66" i="4"/>
  <c r="B65" i="4"/>
  <c r="AB65" i="4" s="1"/>
  <c r="B64" i="4"/>
  <c r="B63" i="4"/>
  <c r="AB63" i="4" s="1"/>
  <c r="B62" i="4"/>
  <c r="B61" i="4"/>
  <c r="AB61" i="4" s="1"/>
  <c r="AB64" i="4" l="1"/>
  <c r="AB68" i="4"/>
  <c r="AC66" i="4"/>
  <c r="AC62" i="4"/>
  <c r="AC70" i="4"/>
  <c r="AB62" i="4"/>
  <c r="AB66" i="4"/>
  <c r="AB70" i="4"/>
  <c r="Q62" i="4"/>
  <c r="Q63" i="4"/>
  <c r="Q64" i="4"/>
  <c r="Q65" i="4"/>
  <c r="Q66" i="4"/>
  <c r="Q67" i="4"/>
  <c r="Q69" i="4"/>
  <c r="Q70" i="4"/>
  <c r="H72" i="4"/>
  <c r="Q61" i="4"/>
  <c r="Q68" i="4"/>
  <c r="Q71" i="4"/>
  <c r="L72" i="4"/>
  <c r="F72" i="4"/>
  <c r="R61" i="4"/>
  <c r="R62" i="4"/>
  <c r="R63" i="4"/>
  <c r="R64" i="4"/>
  <c r="R65" i="4"/>
  <c r="R66" i="4"/>
  <c r="R67" i="4"/>
  <c r="R68" i="4"/>
  <c r="R69" i="4"/>
  <c r="R70" i="4"/>
  <c r="R71" i="4"/>
  <c r="I72" i="4"/>
  <c r="C72" i="4"/>
  <c r="B72" i="4"/>
  <c r="AB72" i="4" s="1"/>
  <c r="E72" i="4"/>
  <c r="N72" i="4"/>
  <c r="O72" i="4"/>
  <c r="AC72" i="4" l="1"/>
  <c r="Q72" i="4"/>
  <c r="Q74" i="4" s="1"/>
  <c r="R72" i="4"/>
  <c r="X72" i="4" s="1"/>
  <c r="M33" i="4"/>
  <c r="G12" i="4"/>
  <c r="M41" i="4"/>
  <c r="J15" i="4"/>
  <c r="U73" i="4"/>
  <c r="S73" i="4"/>
  <c r="T73" i="4"/>
  <c r="P73" i="4"/>
  <c r="D73" i="4"/>
  <c r="G43" i="4"/>
  <c r="D28" i="4"/>
  <c r="D7" i="4"/>
  <c r="G49" i="4"/>
  <c r="AA47" i="4"/>
  <c r="AA48" i="4"/>
  <c r="AA49" i="4" s="1"/>
  <c r="AA50" i="4" s="1"/>
  <c r="AA51" i="4" s="1"/>
  <c r="AA52" i="4" s="1"/>
  <c r="AA53" i="4" s="1"/>
  <c r="AA54" i="4" s="1"/>
  <c r="AA55" i="4" s="1"/>
  <c r="AA56" i="4" s="1"/>
  <c r="AA57" i="4" s="1"/>
  <c r="AA58" i="4" s="1"/>
  <c r="AA59" i="4" s="1"/>
  <c r="AA60" i="4" s="1"/>
  <c r="AA42" i="4"/>
  <c r="AA43" i="4" s="1"/>
  <c r="AA44" i="4" s="1"/>
  <c r="AA45" i="4" s="1"/>
  <c r="AA39" i="4"/>
  <c r="AA40" i="4" s="1"/>
  <c r="AA34" i="4"/>
  <c r="AA35" i="4"/>
  <c r="AA36" i="4" s="1"/>
  <c r="AA37" i="4" s="1"/>
  <c r="AA32" i="4"/>
  <c r="AA28" i="4"/>
  <c r="AA29" i="4" s="1"/>
  <c r="AA30" i="4" s="1"/>
  <c r="AA26" i="4"/>
  <c r="AA24" i="4"/>
  <c r="AA21" i="4"/>
  <c r="AA22" i="4" s="1"/>
  <c r="AA16" i="4"/>
  <c r="AA17" i="4" s="1"/>
  <c r="AA18" i="4" s="1"/>
  <c r="AA19" i="4" s="1"/>
  <c r="AA6" i="4"/>
  <c r="AA7" i="4" s="1"/>
  <c r="AA8" i="4" s="1"/>
  <c r="AA9" i="4" s="1"/>
  <c r="AA10" i="4" s="1"/>
  <c r="AA11" i="4" s="1"/>
  <c r="AA12" i="4" s="1"/>
  <c r="AA13" i="4" s="1"/>
  <c r="AA14" i="4" s="1"/>
  <c r="X60" i="4"/>
  <c r="P60" i="4"/>
  <c r="M60" i="4"/>
  <c r="J60" i="4"/>
  <c r="G60" i="4"/>
  <c r="D60" i="4"/>
  <c r="AD60" i="4" s="1"/>
  <c r="X59" i="4"/>
  <c r="P59" i="4"/>
  <c r="M59" i="4"/>
  <c r="J59" i="4"/>
  <c r="G59" i="4"/>
  <c r="D59" i="4"/>
  <c r="AD59" i="4" s="1"/>
  <c r="X58" i="4"/>
  <c r="W58" i="4"/>
  <c r="P58" i="4"/>
  <c r="M58" i="4"/>
  <c r="J58" i="4"/>
  <c r="G58" i="4"/>
  <c r="D58" i="4"/>
  <c r="AD58" i="4" s="1"/>
  <c r="T57" i="4"/>
  <c r="P57" i="4"/>
  <c r="M57" i="4"/>
  <c r="J57" i="4"/>
  <c r="G57" i="4"/>
  <c r="D57" i="4"/>
  <c r="AD57" i="4" s="1"/>
  <c r="X56" i="4"/>
  <c r="P56" i="4"/>
  <c r="M56" i="4"/>
  <c r="J56" i="4"/>
  <c r="G56" i="4"/>
  <c r="D56" i="4"/>
  <c r="P55" i="4"/>
  <c r="M55" i="4"/>
  <c r="J55" i="4"/>
  <c r="G55" i="4"/>
  <c r="D55" i="4"/>
  <c r="AD55" i="4" s="1"/>
  <c r="U54" i="4"/>
  <c r="P54" i="4"/>
  <c r="M54" i="4"/>
  <c r="J54" i="4"/>
  <c r="G54" i="4"/>
  <c r="D54" i="4"/>
  <c r="AD54" i="4" s="1"/>
  <c r="T53" i="4"/>
  <c r="P53" i="4"/>
  <c r="M53" i="4"/>
  <c r="J53" i="4"/>
  <c r="G53" i="4"/>
  <c r="D53" i="4"/>
  <c r="AD53" i="4" s="1"/>
  <c r="U52" i="4"/>
  <c r="P52" i="4"/>
  <c r="M52" i="4"/>
  <c r="J52" i="4"/>
  <c r="G52" i="4"/>
  <c r="D52" i="4"/>
  <c r="AD52" i="4" s="1"/>
  <c r="X51" i="4"/>
  <c r="P51" i="4"/>
  <c r="M51" i="4"/>
  <c r="J51" i="4"/>
  <c r="G51" i="4"/>
  <c r="D51" i="4"/>
  <c r="AD51" i="4" s="1"/>
  <c r="X50" i="4"/>
  <c r="P50" i="4"/>
  <c r="M50" i="4"/>
  <c r="J50" i="4"/>
  <c r="G50" i="4"/>
  <c r="D50" i="4"/>
  <c r="AD50" i="4" s="1"/>
  <c r="U49" i="4"/>
  <c r="P49" i="4"/>
  <c r="M49" i="4"/>
  <c r="J49" i="4"/>
  <c r="D49" i="4"/>
  <c r="AD49" i="4" s="1"/>
  <c r="W48" i="4"/>
  <c r="P48" i="4"/>
  <c r="M48" i="4"/>
  <c r="J48" i="4"/>
  <c r="G48" i="4"/>
  <c r="D48" i="4"/>
  <c r="AD48" i="4" s="1"/>
  <c r="U47" i="4"/>
  <c r="T47" i="4"/>
  <c r="P47" i="4"/>
  <c r="M47" i="4"/>
  <c r="J47" i="4"/>
  <c r="G47" i="4"/>
  <c r="D47" i="4"/>
  <c r="AD47" i="4" s="1"/>
  <c r="X46" i="4"/>
  <c r="P46" i="4"/>
  <c r="M46" i="4"/>
  <c r="J46" i="4"/>
  <c r="G46" i="4"/>
  <c r="D46" i="4"/>
  <c r="AD46" i="4" s="1"/>
  <c r="T45" i="4"/>
  <c r="P45" i="4"/>
  <c r="M45" i="4"/>
  <c r="J45" i="4"/>
  <c r="G45" i="4"/>
  <c r="D45" i="4"/>
  <c r="AD45" i="4" s="1"/>
  <c r="U44" i="4"/>
  <c r="P44" i="4"/>
  <c r="M44" i="4"/>
  <c r="J44" i="4"/>
  <c r="G44" i="4"/>
  <c r="D44" i="4"/>
  <c r="AD44" i="4" s="1"/>
  <c r="U43" i="4"/>
  <c r="T43" i="4"/>
  <c r="P43" i="4"/>
  <c r="M43" i="4"/>
  <c r="J43" i="4"/>
  <c r="D43" i="4"/>
  <c r="AD43" i="4" s="1"/>
  <c r="X42" i="4"/>
  <c r="P42" i="4"/>
  <c r="M42" i="4"/>
  <c r="J42" i="4"/>
  <c r="G42" i="4"/>
  <c r="D42" i="4"/>
  <c r="AD42" i="4" s="1"/>
  <c r="W41" i="4"/>
  <c r="P41" i="4"/>
  <c r="J41" i="4"/>
  <c r="G41" i="4"/>
  <c r="D41" i="4"/>
  <c r="AD41" i="4" s="1"/>
  <c r="W40" i="4"/>
  <c r="P40" i="4"/>
  <c r="M40" i="4"/>
  <c r="J40" i="4"/>
  <c r="G40" i="4"/>
  <c r="D40" i="4"/>
  <c r="AD40" i="4" s="1"/>
  <c r="W39" i="4"/>
  <c r="P39" i="4"/>
  <c r="M39" i="4"/>
  <c r="J39" i="4"/>
  <c r="G39" i="4"/>
  <c r="D39" i="4"/>
  <c r="W38" i="4"/>
  <c r="P38" i="4"/>
  <c r="M38" i="4"/>
  <c r="J38" i="4"/>
  <c r="G38" i="4"/>
  <c r="D38" i="4"/>
  <c r="U37" i="4"/>
  <c r="W37" i="4"/>
  <c r="P37" i="4"/>
  <c r="M37" i="4"/>
  <c r="J37" i="4"/>
  <c r="G37" i="4"/>
  <c r="D37" i="4"/>
  <c r="AD37" i="4" s="1"/>
  <c r="X36" i="4"/>
  <c r="T36" i="4"/>
  <c r="P36" i="4"/>
  <c r="M36" i="4"/>
  <c r="J36" i="4"/>
  <c r="G36" i="4"/>
  <c r="D36" i="4"/>
  <c r="AD36" i="4" s="1"/>
  <c r="S35" i="4"/>
  <c r="T35" i="4"/>
  <c r="P35" i="4"/>
  <c r="M35" i="4"/>
  <c r="J35" i="4"/>
  <c r="G35" i="4"/>
  <c r="D35" i="4"/>
  <c r="AD35" i="4" s="1"/>
  <c r="U34" i="4"/>
  <c r="T34" i="4"/>
  <c r="P34" i="4"/>
  <c r="M34" i="4"/>
  <c r="J34" i="4"/>
  <c r="Y34" i="4" s="1"/>
  <c r="G34" i="4"/>
  <c r="D34" i="4"/>
  <c r="AD34" i="4" s="1"/>
  <c r="P33" i="4"/>
  <c r="J33" i="4"/>
  <c r="G33" i="4"/>
  <c r="D33" i="4"/>
  <c r="AD33" i="4" s="1"/>
  <c r="U32" i="4"/>
  <c r="W32" i="4"/>
  <c r="P32" i="4"/>
  <c r="M32" i="4"/>
  <c r="J32" i="4"/>
  <c r="G32" i="4"/>
  <c r="D32" i="4"/>
  <c r="AD32" i="4" s="1"/>
  <c r="W31" i="4"/>
  <c r="T31" i="4"/>
  <c r="P31" i="4"/>
  <c r="M31" i="4"/>
  <c r="J31" i="4"/>
  <c r="G31" i="4"/>
  <c r="D31" i="4"/>
  <c r="AD31" i="4" s="1"/>
  <c r="P30" i="4"/>
  <c r="M30" i="4"/>
  <c r="J30" i="4"/>
  <c r="G30" i="4"/>
  <c r="D30" i="4"/>
  <c r="AD30" i="4" s="1"/>
  <c r="T29" i="4"/>
  <c r="P29" i="4"/>
  <c r="M29" i="4"/>
  <c r="J29" i="4"/>
  <c r="G29" i="4"/>
  <c r="D29" i="4"/>
  <c r="AD29" i="4" s="1"/>
  <c r="U28" i="4"/>
  <c r="X28" i="4"/>
  <c r="P28" i="4"/>
  <c r="M28" i="4"/>
  <c r="J28" i="4"/>
  <c r="G28" i="4"/>
  <c r="T27" i="4"/>
  <c r="P27" i="4"/>
  <c r="M27" i="4"/>
  <c r="J27" i="4"/>
  <c r="G27" i="4"/>
  <c r="D27" i="4"/>
  <c r="AD27" i="4" s="1"/>
  <c r="P26" i="4"/>
  <c r="M26" i="4"/>
  <c r="J26" i="4"/>
  <c r="G26" i="4"/>
  <c r="D26" i="4"/>
  <c r="X25" i="4"/>
  <c r="T25" i="4"/>
  <c r="P25" i="4"/>
  <c r="M25" i="4"/>
  <c r="J25" i="4"/>
  <c r="G25" i="4"/>
  <c r="D25" i="4"/>
  <c r="AD25" i="4" s="1"/>
  <c r="X24" i="4"/>
  <c r="W24" i="4"/>
  <c r="P24" i="4"/>
  <c r="M24" i="4"/>
  <c r="J24" i="4"/>
  <c r="G24" i="4"/>
  <c r="D24" i="4"/>
  <c r="AD24" i="4" s="1"/>
  <c r="U23" i="4"/>
  <c r="W23" i="4"/>
  <c r="P23" i="4"/>
  <c r="M23" i="4"/>
  <c r="J23" i="4"/>
  <c r="G23" i="4"/>
  <c r="D23" i="4"/>
  <c r="AD23" i="4" s="1"/>
  <c r="W22" i="4"/>
  <c r="P22" i="4"/>
  <c r="M22" i="4"/>
  <c r="J22" i="4"/>
  <c r="G22" i="4"/>
  <c r="D22" i="4"/>
  <c r="AD22" i="4" s="1"/>
  <c r="U21" i="4"/>
  <c r="T21" i="4"/>
  <c r="P21" i="4"/>
  <c r="M21" i="4"/>
  <c r="J21" i="4"/>
  <c r="G21" i="4"/>
  <c r="D21" i="4"/>
  <c r="AD21" i="4" s="1"/>
  <c r="X20" i="4"/>
  <c r="T20" i="4"/>
  <c r="P20" i="4"/>
  <c r="M20" i="4"/>
  <c r="J20" i="4"/>
  <c r="G20" i="4"/>
  <c r="D20" i="4"/>
  <c r="AD20" i="4" s="1"/>
  <c r="U19" i="4"/>
  <c r="P19" i="4"/>
  <c r="M19" i="4"/>
  <c r="J19" i="4"/>
  <c r="G19" i="4"/>
  <c r="D19" i="4"/>
  <c r="AD19" i="4" s="1"/>
  <c r="W18" i="4"/>
  <c r="P18" i="4"/>
  <c r="M18" i="4"/>
  <c r="J18" i="4"/>
  <c r="G18" i="4"/>
  <c r="D18" i="4"/>
  <c r="AD18" i="4" s="1"/>
  <c r="T17" i="4"/>
  <c r="W17" i="4"/>
  <c r="P17" i="4"/>
  <c r="M17" i="4"/>
  <c r="J17" i="4"/>
  <c r="G17" i="4"/>
  <c r="D17" i="4"/>
  <c r="X16" i="4"/>
  <c r="T16" i="4"/>
  <c r="P16" i="4"/>
  <c r="M16" i="4"/>
  <c r="J16" i="4"/>
  <c r="G16" i="4"/>
  <c r="D16" i="4"/>
  <c r="AD16" i="4" s="1"/>
  <c r="X15" i="4"/>
  <c r="S15" i="4"/>
  <c r="P15" i="4"/>
  <c r="M15" i="4"/>
  <c r="G15" i="4"/>
  <c r="D15" i="4"/>
  <c r="X14" i="4"/>
  <c r="T14" i="4"/>
  <c r="P14" i="4"/>
  <c r="M14" i="4"/>
  <c r="J14" i="4"/>
  <c r="G14" i="4"/>
  <c r="D14" i="4"/>
  <c r="AD14" i="4" s="1"/>
  <c r="U13" i="4"/>
  <c r="P13" i="4"/>
  <c r="M13" i="4"/>
  <c r="J13" i="4"/>
  <c r="G13" i="4"/>
  <c r="D13" i="4"/>
  <c r="AD13" i="4" s="1"/>
  <c r="U12" i="4"/>
  <c r="W12" i="4"/>
  <c r="P12" i="4"/>
  <c r="M12" i="4"/>
  <c r="J12" i="4"/>
  <c r="D12" i="4"/>
  <c r="AD12" i="4" s="1"/>
  <c r="X11" i="4"/>
  <c r="T11" i="4"/>
  <c r="P11" i="4"/>
  <c r="M11" i="4"/>
  <c r="J11" i="4"/>
  <c r="G11" i="4"/>
  <c r="D11" i="4"/>
  <c r="AD11" i="4" s="1"/>
  <c r="W10" i="4"/>
  <c r="P10" i="4"/>
  <c r="M10" i="4"/>
  <c r="J10" i="4"/>
  <c r="G10" i="4"/>
  <c r="D10" i="4"/>
  <c r="AD10" i="4" s="1"/>
  <c r="U9" i="4"/>
  <c r="T9" i="4"/>
  <c r="W9" i="4"/>
  <c r="P9" i="4"/>
  <c r="M9" i="4"/>
  <c r="J9" i="4"/>
  <c r="G9" i="4"/>
  <c r="D9" i="4"/>
  <c r="AD9" i="4" s="1"/>
  <c r="X8" i="4"/>
  <c r="P8" i="4"/>
  <c r="M8" i="4"/>
  <c r="J8" i="4"/>
  <c r="G8" i="4"/>
  <c r="D8" i="4"/>
  <c r="AD8" i="4" s="1"/>
  <c r="T7" i="4"/>
  <c r="P7" i="4"/>
  <c r="M7" i="4"/>
  <c r="J7" i="4"/>
  <c r="G7" i="4"/>
  <c r="X6" i="4"/>
  <c r="W6" i="4"/>
  <c r="P6" i="4"/>
  <c r="M6" i="4"/>
  <c r="J6" i="4"/>
  <c r="G6" i="4"/>
  <c r="D6" i="4"/>
  <c r="AD6" i="4" s="1"/>
  <c r="X5" i="4"/>
  <c r="P5" i="4"/>
  <c r="M5" i="4"/>
  <c r="J5" i="4"/>
  <c r="G5" i="4"/>
  <c r="D5" i="4"/>
  <c r="AD5" i="4" s="1"/>
  <c r="W44" i="4"/>
  <c r="U72" i="4"/>
  <c r="B74" i="4"/>
  <c r="W14" i="4"/>
  <c r="W11" i="4"/>
  <c r="T6" i="4"/>
  <c r="T33" i="4"/>
  <c r="W33" i="4"/>
  <c r="T12" i="4"/>
  <c r="T18" i="4"/>
  <c r="U24" i="4"/>
  <c r="T38" i="4"/>
  <c r="X23" i="4"/>
  <c r="U36" i="4"/>
  <c r="U15" i="4"/>
  <c r="T58" i="4"/>
  <c r="S39" i="4"/>
  <c r="U7" i="4"/>
  <c r="X27" i="4"/>
  <c r="U27" i="4"/>
  <c r="W25" i="4"/>
  <c r="U55" i="4"/>
  <c r="X55" i="4"/>
  <c r="U48" i="4"/>
  <c r="X48" i="4"/>
  <c r="T60" i="4"/>
  <c r="W60" i="4"/>
  <c r="T8" i="4"/>
  <c r="W8" i="4"/>
  <c r="W30" i="4"/>
  <c r="T30" i="4"/>
  <c r="T32" i="4"/>
  <c r="U35" i="4"/>
  <c r="T44" i="4"/>
  <c r="T59" i="4"/>
  <c r="W59" i="4"/>
  <c r="T39" i="4"/>
  <c r="X7" i="4"/>
  <c r="U16" i="4"/>
  <c r="X34" i="4"/>
  <c r="X49" i="4"/>
  <c r="S44" i="4"/>
  <c r="W43" i="4"/>
  <c r="U42" i="4"/>
  <c r="T41" i="4"/>
  <c r="W70" i="4"/>
  <c r="T40" i="4"/>
  <c r="S29" i="4"/>
  <c r="W29" i="4"/>
  <c r="L74" i="4"/>
  <c r="S16" i="4"/>
  <c r="K74" i="4"/>
  <c r="U58" i="4"/>
  <c r="X54" i="4"/>
  <c r="S53" i="4"/>
  <c r="W53" i="4"/>
  <c r="X52" i="4"/>
  <c r="S50" i="4"/>
  <c r="T48" i="4"/>
  <c r="S48" i="4"/>
  <c r="X47" i="4"/>
  <c r="W47" i="4"/>
  <c r="U46" i="4"/>
  <c r="X44" i="4"/>
  <c r="S42" i="4"/>
  <c r="S34" i="4"/>
  <c r="W67" i="4"/>
  <c r="U25" i="4"/>
  <c r="T64" i="4"/>
  <c r="X21" i="4"/>
  <c r="H74" i="4"/>
  <c r="S21" i="4"/>
  <c r="W21" i="4"/>
  <c r="I74" i="4"/>
  <c r="X19" i="4"/>
  <c r="S14" i="4"/>
  <c r="T10" i="4"/>
  <c r="S8" i="4"/>
  <c r="S6" i="4"/>
  <c r="U6" i="4"/>
  <c r="S58" i="4"/>
  <c r="W57" i="4"/>
  <c r="U56" i="4"/>
  <c r="U51" i="4"/>
  <c r="U50" i="4"/>
  <c r="W45" i="4"/>
  <c r="T37" i="4"/>
  <c r="S36" i="4"/>
  <c r="X35" i="4"/>
  <c r="X32" i="4"/>
  <c r="U29" i="4"/>
  <c r="W27" i="4"/>
  <c r="S27" i="4"/>
  <c r="S23" i="4"/>
  <c r="T23" i="4"/>
  <c r="T22" i="4"/>
  <c r="W20" i="4"/>
  <c r="F74" i="4"/>
  <c r="W16" i="4"/>
  <c r="E74" i="4"/>
  <c r="U14" i="4"/>
  <c r="X13" i="4"/>
  <c r="S12" i="4"/>
  <c r="X12" i="4"/>
  <c r="U61" i="4"/>
  <c r="X9" i="4"/>
  <c r="S9" i="4"/>
  <c r="U8" i="4"/>
  <c r="T61" i="4"/>
  <c r="U5" i="4"/>
  <c r="W46" i="4"/>
  <c r="S46" i="4"/>
  <c r="T71" i="4"/>
  <c r="W69" i="4"/>
  <c r="U10" i="4"/>
  <c r="X10" i="4"/>
  <c r="S10" i="4"/>
  <c r="U26" i="4"/>
  <c r="X26" i="4"/>
  <c r="X38" i="4"/>
  <c r="S69" i="4"/>
  <c r="U38" i="4"/>
  <c r="S38" i="4"/>
  <c r="T49" i="4"/>
  <c r="S49" i="4"/>
  <c r="W49" i="4"/>
  <c r="W56" i="4"/>
  <c r="S56" i="4"/>
  <c r="T56" i="4"/>
  <c r="O74" i="4"/>
  <c r="S22" i="4"/>
  <c r="U22" i="4"/>
  <c r="X22" i="4"/>
  <c r="S55" i="4"/>
  <c r="W55" i="4"/>
  <c r="T55" i="4"/>
  <c r="T46" i="4"/>
  <c r="S18" i="4"/>
  <c r="X18" i="4"/>
  <c r="U18" i="4"/>
  <c r="U20" i="4"/>
  <c r="S20" i="4"/>
  <c r="X33" i="4"/>
  <c r="X68" i="4"/>
  <c r="U33" i="4"/>
  <c r="S33" i="4"/>
  <c r="S41" i="4"/>
  <c r="V41" i="4" s="1"/>
  <c r="U41" i="4"/>
  <c r="X41" i="4"/>
  <c r="X45" i="4"/>
  <c r="S45" i="4"/>
  <c r="U45" i="4"/>
  <c r="S52" i="4"/>
  <c r="T52" i="4"/>
  <c r="W52" i="4"/>
  <c r="T69" i="4"/>
  <c r="U70" i="4"/>
  <c r="U17" i="4"/>
  <c r="S17" i="4"/>
  <c r="X17" i="4"/>
  <c r="S28" i="4"/>
  <c r="W28" i="4"/>
  <c r="T28" i="4"/>
  <c r="X31" i="4"/>
  <c r="S31" i="4"/>
  <c r="U31" i="4"/>
  <c r="X40" i="4"/>
  <c r="U40" i="4"/>
  <c r="S40" i="4"/>
  <c r="T51" i="4"/>
  <c r="W51" i="4"/>
  <c r="S51" i="4"/>
  <c r="U11" i="4"/>
  <c r="S11" i="4"/>
  <c r="W15" i="4"/>
  <c r="T15" i="4"/>
  <c r="X30" i="4"/>
  <c r="U30" i="4"/>
  <c r="U53" i="4"/>
  <c r="X53" i="4"/>
  <c r="X57" i="4"/>
  <c r="S57" i="4"/>
  <c r="S59" i="4"/>
  <c r="U59" i="4"/>
  <c r="U60" i="4"/>
  <c r="S60" i="4"/>
  <c r="S37" i="4"/>
  <c r="S32" i="4"/>
  <c r="S30" i="4"/>
  <c r="X37" i="4"/>
  <c r="S25" i="4"/>
  <c r="S47" i="4"/>
  <c r="U57" i="4"/>
  <c r="S5" i="4"/>
  <c r="T5" i="4"/>
  <c r="W5" i="4"/>
  <c r="W7" i="4"/>
  <c r="S7" i="4"/>
  <c r="T19" i="4"/>
  <c r="W19" i="4"/>
  <c r="S19" i="4"/>
  <c r="X29" i="4"/>
  <c r="W34" i="4"/>
  <c r="T68" i="4"/>
  <c r="W35" i="4"/>
  <c r="W36" i="4"/>
  <c r="T42" i="4"/>
  <c r="W42" i="4"/>
  <c r="X43" i="4"/>
  <c r="S43" i="4"/>
  <c r="T13" i="4"/>
  <c r="W13" i="4"/>
  <c r="S13" i="4"/>
  <c r="S24" i="4"/>
  <c r="Y24" i="4" s="1"/>
  <c r="T24" i="4"/>
  <c r="W26" i="4"/>
  <c r="S26" i="4"/>
  <c r="T26" i="4"/>
  <c r="U39" i="4"/>
  <c r="X39" i="4"/>
  <c r="N74" i="4"/>
  <c r="T50" i="4"/>
  <c r="W50" i="4"/>
  <c r="T54" i="4"/>
  <c r="S54" i="4"/>
  <c r="W54" i="4"/>
  <c r="T67" i="4"/>
  <c r="T70" i="4"/>
  <c r="U68" i="4"/>
  <c r="W64" i="4"/>
  <c r="X61" i="4"/>
  <c r="U64" i="4"/>
  <c r="S64" i="4"/>
  <c r="X64" i="4"/>
  <c r="W63" i="4"/>
  <c r="T63" i="4"/>
  <c r="S61" i="4"/>
  <c r="W61" i="4"/>
  <c r="S67" i="4"/>
  <c r="X67" i="4"/>
  <c r="U62" i="4"/>
  <c r="X62" i="4"/>
  <c r="X65" i="4"/>
  <c r="U65" i="4"/>
  <c r="T66" i="4"/>
  <c r="W66" i="4"/>
  <c r="S66" i="4"/>
  <c r="W71" i="4"/>
  <c r="S71" i="4"/>
  <c r="U67" i="4"/>
  <c r="U66" i="4"/>
  <c r="X66" i="4"/>
  <c r="U71" i="4"/>
  <c r="X71" i="4"/>
  <c r="X70" i="4"/>
  <c r="S70" i="4"/>
  <c r="U69" i="4"/>
  <c r="X69" i="4"/>
  <c r="T65" i="4"/>
  <c r="S65" i="4"/>
  <c r="W65" i="4"/>
  <c r="W68" i="4"/>
  <c r="S68" i="4"/>
  <c r="W62" i="4"/>
  <c r="S62" i="4"/>
  <c r="T62" i="4"/>
  <c r="U63" i="4"/>
  <c r="X63" i="4"/>
  <c r="S63" i="4"/>
  <c r="Y13" i="4" l="1"/>
  <c r="Y38" i="4"/>
  <c r="Y21" i="4"/>
  <c r="Y48" i="4"/>
  <c r="P65" i="4"/>
  <c r="AD7" i="4"/>
  <c r="P69" i="4"/>
  <c r="AD28" i="4"/>
  <c r="AD17" i="4"/>
  <c r="AD26" i="4"/>
  <c r="AD39" i="4"/>
  <c r="AD56" i="4"/>
  <c r="AD15" i="4"/>
  <c r="V26" i="4"/>
  <c r="V49" i="4"/>
  <c r="V47" i="4"/>
  <c r="V56" i="4"/>
  <c r="D69" i="4"/>
  <c r="AD38" i="4"/>
  <c r="W72" i="4"/>
  <c r="G65" i="4"/>
  <c r="V73" i="4"/>
  <c r="M69" i="4"/>
  <c r="D65" i="4"/>
  <c r="P71" i="4"/>
  <c r="Y31" i="4"/>
  <c r="J66" i="4"/>
  <c r="R74" i="4"/>
  <c r="X74" i="4" s="1"/>
  <c r="Y46" i="4"/>
  <c r="Y49" i="4"/>
  <c r="Y60" i="4"/>
  <c r="Y55" i="4"/>
  <c r="V40" i="4"/>
  <c r="D68" i="4"/>
  <c r="V35" i="4"/>
  <c r="V27" i="4"/>
  <c r="V8" i="4"/>
  <c r="V6" i="4"/>
  <c r="M64" i="4"/>
  <c r="Y52" i="4"/>
  <c r="M61" i="4"/>
  <c r="M63" i="4"/>
  <c r="Y12" i="4"/>
  <c r="J67" i="4"/>
  <c r="Y54" i="4"/>
  <c r="Y30" i="4"/>
  <c r="Y44" i="4"/>
  <c r="V21" i="4"/>
  <c r="G66" i="4"/>
  <c r="V34" i="4"/>
  <c r="Y35" i="4"/>
  <c r="G70" i="4"/>
  <c r="Y15" i="4"/>
  <c r="Y7" i="4"/>
  <c r="Y5" i="4"/>
  <c r="Y20" i="4"/>
  <c r="Y18" i="4"/>
  <c r="Y23" i="4"/>
  <c r="Y41" i="4"/>
  <c r="V30" i="4"/>
  <c r="Y32" i="4"/>
  <c r="G67" i="4"/>
  <c r="V58" i="4"/>
  <c r="D71" i="4"/>
  <c r="V43" i="4"/>
  <c r="V31" i="4"/>
  <c r="V17" i="4"/>
  <c r="V16" i="4"/>
  <c r="D62" i="4"/>
  <c r="V14" i="4"/>
  <c r="D61" i="4"/>
  <c r="P61" i="4"/>
  <c r="V55" i="4"/>
  <c r="Y8" i="4"/>
  <c r="M70" i="4"/>
  <c r="M65" i="4"/>
  <c r="M66" i="4"/>
  <c r="V24" i="4"/>
  <c r="V60" i="4"/>
  <c r="M67" i="4"/>
  <c r="M62" i="4"/>
  <c r="M71" i="4"/>
  <c r="M68" i="4"/>
  <c r="W74" i="4"/>
  <c r="V12" i="4"/>
  <c r="Y53" i="4"/>
  <c r="V18" i="4"/>
  <c r="V20" i="4"/>
  <c r="Y25" i="4"/>
  <c r="Y37" i="4"/>
  <c r="Y59" i="4"/>
  <c r="Y45" i="4"/>
  <c r="J68" i="4"/>
  <c r="J71" i="4"/>
  <c r="J62" i="4"/>
  <c r="Y47" i="4"/>
  <c r="Y51" i="4"/>
  <c r="J65" i="4"/>
  <c r="Y65" i="4" s="1"/>
  <c r="J70" i="4"/>
  <c r="Y11" i="4"/>
  <c r="J61" i="4"/>
  <c r="J63" i="4"/>
  <c r="J64" i="4"/>
  <c r="J69" i="4"/>
  <c r="V15" i="4"/>
  <c r="V50" i="4"/>
  <c r="D64" i="4"/>
  <c r="V19" i="4"/>
  <c r="V7" i="4"/>
  <c r="V57" i="4"/>
  <c r="V9" i="4"/>
  <c r="D67" i="4"/>
  <c r="D63" i="4"/>
  <c r="V52" i="4"/>
  <c r="V33" i="4"/>
  <c r="D66" i="4"/>
  <c r="D70" i="4"/>
  <c r="Y22" i="4"/>
  <c r="G61" i="4"/>
  <c r="G62" i="4"/>
  <c r="G68" i="4"/>
  <c r="Y68" i="4" s="1"/>
  <c r="G71" i="4"/>
  <c r="Y71" i="4" s="1"/>
  <c r="Y28" i="4"/>
  <c r="Y58" i="4"/>
  <c r="Y42" i="4"/>
  <c r="G63" i="4"/>
  <c r="G64" i="4"/>
  <c r="G69" i="4"/>
  <c r="Y10" i="4"/>
  <c r="Y36" i="4"/>
  <c r="Y29" i="4"/>
  <c r="Y39" i="4"/>
  <c r="Y27" i="4"/>
  <c r="V53" i="4"/>
  <c r="Y57" i="4"/>
  <c r="Y43" i="4"/>
  <c r="Y56" i="4"/>
  <c r="V45" i="4"/>
  <c r="V59" i="4"/>
  <c r="V25" i="4"/>
  <c r="Y19" i="4"/>
  <c r="V11" i="4"/>
  <c r="V29" i="4"/>
  <c r="V37" i="4"/>
  <c r="V38" i="4"/>
  <c r="V28" i="4"/>
  <c r="V51" i="4"/>
  <c r="P63" i="4"/>
  <c r="V46" i="4"/>
  <c r="V10" i="4"/>
  <c r="Y16" i="4"/>
  <c r="Y17" i="4"/>
  <c r="Y33" i="4"/>
  <c r="Y6" i="4"/>
  <c r="Y50" i="4"/>
  <c r="P67" i="4"/>
  <c r="P70" i="4"/>
  <c r="V13" i="4"/>
  <c r="Y26" i="4"/>
  <c r="V23" i="4"/>
  <c r="P64" i="4"/>
  <c r="V32" i="4"/>
  <c r="S72" i="4"/>
  <c r="S74" i="4" s="1"/>
  <c r="V22" i="4"/>
  <c r="Y14" i="4"/>
  <c r="V44" i="4"/>
  <c r="Y40" i="4"/>
  <c r="V48" i="4"/>
  <c r="P62" i="4"/>
  <c r="P66" i="4"/>
  <c r="P68" i="4"/>
  <c r="V54" i="4"/>
  <c r="Y9" i="4"/>
  <c r="V42" i="4"/>
  <c r="V36" i="4"/>
  <c r="V39" i="4"/>
  <c r="V5" i="4"/>
  <c r="V69" i="4"/>
  <c r="T74" i="4"/>
  <c r="C74" i="4"/>
  <c r="T72" i="4"/>
  <c r="AD69" i="4" l="1"/>
  <c r="V70" i="4"/>
  <c r="AD70" i="4"/>
  <c r="V63" i="4"/>
  <c r="AD63" i="4"/>
  <c r="V62" i="4"/>
  <c r="AD62" i="4"/>
  <c r="V66" i="4"/>
  <c r="AD66" i="4"/>
  <c r="V67" i="4"/>
  <c r="AD67" i="4"/>
  <c r="V71" i="4"/>
  <c r="AD71" i="4"/>
  <c r="V65" i="4"/>
  <c r="AD65" i="4"/>
  <c r="V64" i="4"/>
  <c r="AD64" i="4"/>
  <c r="V61" i="4"/>
  <c r="AD61" i="4"/>
  <c r="V68" i="4"/>
  <c r="AD68" i="4"/>
  <c r="Y70" i="4"/>
  <c r="Y67" i="4"/>
  <c r="Y62" i="4"/>
  <c r="Y66" i="4"/>
  <c r="U74" i="4"/>
  <c r="J72" i="4"/>
  <c r="J74" i="4" s="1"/>
  <c r="M72" i="4"/>
  <c r="M74" i="4" s="1"/>
  <c r="Y69" i="4"/>
  <c r="Y61" i="4"/>
  <c r="G72" i="4"/>
  <c r="G74" i="4" s="1"/>
  <c r="D72" i="4"/>
  <c r="Y63" i="4"/>
  <c r="Y64" i="4"/>
  <c r="P72" i="4"/>
  <c r="P74" i="4" s="1"/>
  <c r="D74" i="4" l="1"/>
  <c r="V74" i="4" s="1"/>
  <c r="AD72" i="4"/>
  <c r="Y74" i="4"/>
  <c r="Y72" i="4"/>
  <c r="V72" i="4"/>
</calcChain>
</file>

<file path=xl/sharedStrings.xml><?xml version="1.0" encoding="utf-8"?>
<sst xmlns="http://schemas.openxmlformats.org/spreadsheetml/2006/main" count="189" uniqueCount="98">
  <si>
    <t>　　投 票 区</t>
  </si>
  <si>
    <t>男</t>
  </si>
  <si>
    <t>女</t>
  </si>
  <si>
    <t>計</t>
  </si>
  <si>
    <t>黒沢尻第</t>
  </si>
  <si>
    <t>小計</t>
  </si>
  <si>
    <t>合計</t>
  </si>
  <si>
    <t>期日前投票者（パル）</t>
    <rPh sb="0" eb="2">
      <t>キジツ</t>
    </rPh>
    <rPh sb="2" eb="3">
      <t>ゼン</t>
    </rPh>
    <rPh sb="3" eb="5">
      <t>トウヒョウ</t>
    </rPh>
    <rPh sb="5" eb="6">
      <t>シャ</t>
    </rPh>
    <phoneticPr fontId="2"/>
  </si>
  <si>
    <t>不在者投票者</t>
    <rPh sb="0" eb="3">
      <t>フザイシャ</t>
    </rPh>
    <rPh sb="3" eb="6">
      <t>トウヒョウシャ</t>
    </rPh>
    <phoneticPr fontId="2"/>
  </si>
  <si>
    <t>当日投票者</t>
    <rPh sb="0" eb="2">
      <t>トウジツ</t>
    </rPh>
    <rPh sb="2" eb="5">
      <t>トウヒョウシャ</t>
    </rPh>
    <phoneticPr fontId="2"/>
  </si>
  <si>
    <t>投票者合計</t>
    <rPh sb="0" eb="3">
      <t>トウヒョウシャ</t>
    </rPh>
    <rPh sb="3" eb="5">
      <t>ゴウケイ</t>
    </rPh>
    <phoneticPr fontId="2"/>
  </si>
  <si>
    <t>飯豊第</t>
    <phoneticPr fontId="2"/>
  </si>
  <si>
    <t>二子第</t>
    <phoneticPr fontId="2"/>
  </si>
  <si>
    <t>更木第</t>
    <phoneticPr fontId="2"/>
  </si>
  <si>
    <t>黒岩第</t>
    <phoneticPr fontId="2"/>
  </si>
  <si>
    <t>口内第</t>
    <phoneticPr fontId="2"/>
  </si>
  <si>
    <t>稲瀬第</t>
    <phoneticPr fontId="2"/>
  </si>
  <si>
    <t>相去第</t>
    <phoneticPr fontId="2"/>
  </si>
  <si>
    <t>鬼柳第</t>
    <phoneticPr fontId="2"/>
  </si>
  <si>
    <t>江釣子第</t>
    <phoneticPr fontId="2"/>
  </si>
  <si>
    <t>和賀第</t>
    <phoneticPr fontId="2"/>
  </si>
  <si>
    <t>投票率</t>
    <rPh sb="0" eb="2">
      <t>トウヒョウ</t>
    </rPh>
    <rPh sb="2" eb="3">
      <t>リツ</t>
    </rPh>
    <phoneticPr fontId="2"/>
  </si>
  <si>
    <t>在外投票</t>
    <rPh sb="0" eb="2">
      <t>ザイガイ</t>
    </rPh>
    <rPh sb="2" eb="4">
      <t>トウヒョウ</t>
    </rPh>
    <phoneticPr fontId="2"/>
  </si>
  <si>
    <t>総合計</t>
    <rPh sb="0" eb="1">
      <t>ソウ</t>
    </rPh>
    <rPh sb="1" eb="3">
      <t>ゴウケイ</t>
    </rPh>
    <phoneticPr fontId="2"/>
  </si>
  <si>
    <t>-</t>
    <phoneticPr fontId="2"/>
  </si>
  <si>
    <t>期日前投票の割合</t>
    <rPh sb="0" eb="2">
      <t>キジツ</t>
    </rPh>
    <rPh sb="2" eb="3">
      <t>ゼン</t>
    </rPh>
    <rPh sb="3" eb="5">
      <t>トウヒョウ</t>
    </rPh>
    <rPh sb="6" eb="8">
      <t>ワリアイ</t>
    </rPh>
    <phoneticPr fontId="2"/>
  </si>
  <si>
    <t>黒沢尻第1</t>
    <phoneticPr fontId="2"/>
  </si>
  <si>
    <t>黒沢尻第2</t>
  </si>
  <si>
    <t>黒沢尻第3</t>
  </si>
  <si>
    <t>黒沢尻第4</t>
  </si>
  <si>
    <t>黒沢尻第5</t>
  </si>
  <si>
    <t>黒沢尻第6</t>
  </si>
  <si>
    <t>黒沢尻第7</t>
  </si>
  <si>
    <t>黒沢尻第8</t>
  </si>
  <si>
    <t>黒沢尻第9</t>
  </si>
  <si>
    <t>黒沢尻第10</t>
  </si>
  <si>
    <t>飯豊第1</t>
    <phoneticPr fontId="2"/>
  </si>
  <si>
    <t>飯豊第2</t>
    <phoneticPr fontId="2"/>
  </si>
  <si>
    <t>飯豊第3</t>
    <phoneticPr fontId="2"/>
  </si>
  <si>
    <t>飯豊第4</t>
    <phoneticPr fontId="2"/>
  </si>
  <si>
    <t>飯豊第5</t>
    <phoneticPr fontId="2"/>
  </si>
  <si>
    <t>二子第1</t>
    <phoneticPr fontId="2"/>
  </si>
  <si>
    <t>二子第2</t>
    <phoneticPr fontId="2"/>
  </si>
  <si>
    <t>二子第3</t>
    <phoneticPr fontId="2"/>
  </si>
  <si>
    <t>更木第1</t>
    <phoneticPr fontId="2"/>
  </si>
  <si>
    <t>更木第2</t>
    <phoneticPr fontId="2"/>
  </si>
  <si>
    <t>黒岩第1</t>
    <phoneticPr fontId="2"/>
  </si>
  <si>
    <t>黒岩第2</t>
    <phoneticPr fontId="2"/>
  </si>
  <si>
    <t>口内第1</t>
    <phoneticPr fontId="2"/>
  </si>
  <si>
    <t>口内第2</t>
    <phoneticPr fontId="2"/>
  </si>
  <si>
    <t>口内第3</t>
    <phoneticPr fontId="2"/>
  </si>
  <si>
    <t>口内第4</t>
    <phoneticPr fontId="2"/>
  </si>
  <si>
    <t>稲瀬第1</t>
    <phoneticPr fontId="2"/>
  </si>
  <si>
    <t>稲瀬第2</t>
    <phoneticPr fontId="2"/>
  </si>
  <si>
    <t>相去第1</t>
    <phoneticPr fontId="2"/>
  </si>
  <si>
    <t>相去第2</t>
    <phoneticPr fontId="2"/>
  </si>
  <si>
    <t>相去第3</t>
    <phoneticPr fontId="2"/>
  </si>
  <si>
    <t>相去第4</t>
    <phoneticPr fontId="2"/>
  </si>
  <si>
    <t>相去第5</t>
    <phoneticPr fontId="2"/>
  </si>
  <si>
    <t>鬼柳第1</t>
    <phoneticPr fontId="2"/>
  </si>
  <si>
    <t>鬼柳第2</t>
    <phoneticPr fontId="2"/>
  </si>
  <si>
    <t>鬼柳第3</t>
    <phoneticPr fontId="2"/>
  </si>
  <si>
    <t>江釣子第1</t>
    <phoneticPr fontId="2"/>
  </si>
  <si>
    <t>江釣子第2</t>
    <phoneticPr fontId="2"/>
  </si>
  <si>
    <t>江釣子第3</t>
    <phoneticPr fontId="2"/>
  </si>
  <si>
    <t>江釣子第4</t>
    <phoneticPr fontId="2"/>
  </si>
  <si>
    <t>江釣子第5</t>
    <phoneticPr fontId="2"/>
  </si>
  <si>
    <t>和賀第1</t>
    <phoneticPr fontId="2"/>
  </si>
  <si>
    <t>和賀第2</t>
    <phoneticPr fontId="2"/>
  </si>
  <si>
    <t>和賀第3</t>
  </si>
  <si>
    <t>和賀第4</t>
  </si>
  <si>
    <t>和賀第5</t>
  </si>
  <si>
    <t>和賀第6</t>
  </si>
  <si>
    <t>和賀第7</t>
  </si>
  <si>
    <t>和賀第8</t>
  </si>
  <si>
    <t>和賀第9</t>
  </si>
  <si>
    <t>和賀第10</t>
  </si>
  <si>
    <t>和賀第11</t>
  </si>
  <si>
    <t>和賀第12</t>
  </si>
  <si>
    <t>和賀第13</t>
  </si>
  <si>
    <t>和賀第14</t>
  </si>
  <si>
    <t>和賀第15</t>
  </si>
  <si>
    <t>投 票 区</t>
    <phoneticPr fontId="2"/>
  </si>
  <si>
    <t>黒沢尻地区計</t>
    <rPh sb="0" eb="2">
      <t>クロサワ</t>
    </rPh>
    <rPh sb="2" eb="3">
      <t>ジリ</t>
    </rPh>
    <rPh sb="3" eb="5">
      <t>チク</t>
    </rPh>
    <phoneticPr fontId="2"/>
  </si>
  <si>
    <t>飯豊地区計</t>
    <rPh sb="0" eb="2">
      <t>イイトヨ</t>
    </rPh>
    <rPh sb="2" eb="4">
      <t>チク</t>
    </rPh>
    <phoneticPr fontId="2"/>
  </si>
  <si>
    <t>二子地区計</t>
    <rPh sb="0" eb="2">
      <t>フタゴ</t>
    </rPh>
    <rPh sb="2" eb="4">
      <t>チク</t>
    </rPh>
    <phoneticPr fontId="2"/>
  </si>
  <si>
    <t>更木地区計</t>
    <rPh sb="0" eb="1">
      <t>サラ</t>
    </rPh>
    <rPh sb="1" eb="2">
      <t>キ</t>
    </rPh>
    <rPh sb="2" eb="4">
      <t>チク</t>
    </rPh>
    <phoneticPr fontId="2"/>
  </si>
  <si>
    <t>黒岩地区計</t>
    <rPh sb="0" eb="2">
      <t>クロイワ</t>
    </rPh>
    <rPh sb="2" eb="4">
      <t>チク</t>
    </rPh>
    <phoneticPr fontId="2"/>
  </si>
  <si>
    <t>口内地区計</t>
    <rPh sb="0" eb="1">
      <t>クチ</t>
    </rPh>
    <rPh sb="1" eb="2">
      <t>ナイ</t>
    </rPh>
    <rPh sb="2" eb="4">
      <t>チク</t>
    </rPh>
    <phoneticPr fontId="2"/>
  </si>
  <si>
    <t>稲瀬地区計</t>
    <rPh sb="0" eb="1">
      <t>イナ</t>
    </rPh>
    <rPh sb="1" eb="2">
      <t>セ</t>
    </rPh>
    <rPh sb="2" eb="4">
      <t>チク</t>
    </rPh>
    <phoneticPr fontId="2"/>
  </si>
  <si>
    <t>相去地区計</t>
    <rPh sb="0" eb="2">
      <t>アイサリ</t>
    </rPh>
    <rPh sb="2" eb="4">
      <t>チク</t>
    </rPh>
    <phoneticPr fontId="2"/>
  </si>
  <si>
    <t>鬼柳地区計</t>
    <rPh sb="0" eb="2">
      <t>オニヤナギ</t>
    </rPh>
    <rPh sb="2" eb="4">
      <t>チク</t>
    </rPh>
    <phoneticPr fontId="2"/>
  </si>
  <si>
    <t>江釣子地区計</t>
    <rPh sb="0" eb="3">
      <t>エヅリコ</t>
    </rPh>
    <rPh sb="3" eb="5">
      <t>チク</t>
    </rPh>
    <phoneticPr fontId="2"/>
  </si>
  <si>
    <t>和賀地区計</t>
    <rPh sb="0" eb="2">
      <t>ワガ</t>
    </rPh>
    <rPh sb="2" eb="4">
      <t>チク</t>
    </rPh>
    <phoneticPr fontId="2"/>
  </si>
  <si>
    <t>期日前投票者（hoKko）</t>
    <rPh sb="0" eb="2">
      <t>キジツ</t>
    </rPh>
    <rPh sb="2" eb="3">
      <t>ゼン</t>
    </rPh>
    <rPh sb="3" eb="5">
      <t>トウヒョウ</t>
    </rPh>
    <rPh sb="5" eb="6">
      <t>シャ</t>
    </rPh>
    <phoneticPr fontId="2"/>
  </si>
  <si>
    <t>当日投票率</t>
    <rPh sb="0" eb="2">
      <t>トウジツ</t>
    </rPh>
    <rPh sb="2" eb="4">
      <t>トウヒョウ</t>
    </rPh>
    <rPh sb="4" eb="5">
      <t>リツ</t>
    </rPh>
    <phoneticPr fontId="2"/>
  </si>
  <si>
    <t>令和６年３月24日執行　北上市議会議員選挙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4">
      <t>キタカミ</t>
    </rPh>
    <rPh sb="14" eb="15">
      <t>シ</t>
    </rPh>
    <rPh sb="15" eb="17">
      <t>ギカイ</t>
    </rPh>
    <rPh sb="17" eb="19">
      <t>ギイン</t>
    </rPh>
    <rPh sb="19" eb="21">
      <t>センキョ</t>
    </rPh>
    <phoneticPr fontId="2"/>
  </si>
  <si>
    <t>令和６年３月24日現在有権者数</t>
    <rPh sb="0" eb="2">
      <t>レイワ</t>
    </rPh>
    <rPh sb="11" eb="14">
      <t>ユウケンシャ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</si>
</sst>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38" fontId="3" fillId="0" borderId="1" xfId="9" applyFont="1" applyFill="1" applyBorder="1" applyAlignment="1" applyProtection="1"/>
    <xf numFmtId="38" fontId="3" fillId="0" borderId="2" xfId="9" applyFont="1" applyFill="1" applyBorder="1" applyAlignment="1" applyProtection="1"/>
    <xf numFmtId="38" fontId="3" fillId="0" borderId="3" xfId="9" applyFont="1" applyFill="1" applyBorder="1" applyAlignment="1" applyProtection="1"/>
    <xf numFmtId="38" fontId="3" fillId="0" borderId="4" xfId="9" applyFont="1" applyFill="1" applyBorder="1" applyAlignment="1" applyProtection="1"/>
    <xf numFmtId="38" fontId="3" fillId="0" borderId="5" xfId="9" applyFont="1" applyFill="1" applyBorder="1" applyAlignment="1" applyProtection="1"/>
    <xf numFmtId="38" fontId="3" fillId="0" borderId="6" xfId="9" applyFont="1" applyFill="1" applyBorder="1" applyAlignment="1" applyProtection="1"/>
    <xf numFmtId="38" fontId="3" fillId="0" borderId="7" xfId="9" applyFont="1" applyFill="1" applyBorder="1" applyAlignment="1" applyProtection="1"/>
    <xf numFmtId="38" fontId="3" fillId="0" borderId="10" xfId="9" applyFont="1" applyFill="1" applyBorder="1" applyAlignment="1" applyProtection="1">
      <alignment horizontal="center" vertical="center"/>
    </xf>
    <xf numFmtId="38" fontId="3" fillId="0" borderId="12" xfId="9" applyFont="1" applyFill="1" applyBorder="1" applyAlignment="1" applyProtection="1">
      <alignment horizontal="center" vertical="center"/>
    </xf>
    <xf numFmtId="38" fontId="3" fillId="0" borderId="13" xfId="9" applyFont="1" applyFill="1" applyBorder="1" applyAlignment="1" applyProtection="1">
      <alignment horizontal="center" vertical="center"/>
    </xf>
    <xf numFmtId="38" fontId="3" fillId="0" borderId="14" xfId="9" applyFont="1" applyFill="1" applyBorder="1" applyAlignment="1" applyProtection="1">
      <alignment horizontal="center" vertical="center"/>
    </xf>
    <xf numFmtId="38" fontId="3" fillId="0" borderId="15" xfId="9" applyFont="1" applyFill="1" applyBorder="1" applyAlignment="1" applyProtection="1">
      <alignment horizontal="center" vertical="center"/>
    </xf>
    <xf numFmtId="38" fontId="3" fillId="0" borderId="16" xfId="9" applyFont="1" applyFill="1" applyBorder="1" applyAlignment="1" applyProtection="1">
      <alignment horizontal="center" vertical="center"/>
    </xf>
    <xf numFmtId="38" fontId="3" fillId="0" borderId="10" xfId="9" applyFont="1" applyFill="1" applyBorder="1" applyAlignment="1" applyProtection="1">
      <alignment vertical="center"/>
    </xf>
    <xf numFmtId="38" fontId="3" fillId="0" borderId="12" xfId="9" applyFont="1" applyFill="1" applyBorder="1" applyAlignment="1" applyProtection="1">
      <alignment vertical="center"/>
    </xf>
    <xf numFmtId="38" fontId="3" fillId="0" borderId="13" xfId="9" applyFont="1" applyFill="1" applyBorder="1" applyAlignment="1" applyProtection="1">
      <alignment vertical="center"/>
    </xf>
    <xf numFmtId="38" fontId="3" fillId="0" borderId="18" xfId="9" applyFont="1" applyFill="1" applyBorder="1" applyAlignment="1" applyProtection="1">
      <alignment vertical="center"/>
    </xf>
    <xf numFmtId="38" fontId="3" fillId="0" borderId="19" xfId="9" applyFont="1" applyFill="1" applyBorder="1" applyAlignment="1" applyProtection="1">
      <alignment vertical="center"/>
    </xf>
    <xf numFmtId="38" fontId="3" fillId="0" borderId="20" xfId="9" applyFont="1" applyFill="1" applyBorder="1" applyAlignment="1" applyProtection="1">
      <alignment vertical="center"/>
    </xf>
    <xf numFmtId="38" fontId="3" fillId="0" borderId="21" xfId="9" applyFont="1" applyFill="1" applyBorder="1" applyAlignment="1" applyProtection="1">
      <alignment horizontal="center" vertical="center"/>
    </xf>
    <xf numFmtId="38" fontId="3" fillId="0" borderId="22" xfId="9" applyFont="1" applyFill="1" applyBorder="1" applyAlignment="1" applyProtection="1">
      <alignment horizontal="center" vertical="center"/>
    </xf>
    <xf numFmtId="38" fontId="3" fillId="0" borderId="23" xfId="9" applyFont="1" applyFill="1" applyBorder="1" applyAlignment="1" applyProtection="1">
      <alignment horizontal="center" vertical="center"/>
    </xf>
    <xf numFmtId="38" fontId="3" fillId="0" borderId="11" xfId="9" applyFont="1" applyFill="1" applyBorder="1" applyAlignment="1" applyProtection="1">
      <alignment vertical="center"/>
    </xf>
    <xf numFmtId="38" fontId="3" fillId="0" borderId="25" xfId="9" applyFont="1" applyFill="1" applyBorder="1" applyAlignment="1" applyProtection="1">
      <alignment vertical="center"/>
    </xf>
    <xf numFmtId="38" fontId="3" fillId="0" borderId="0" xfId="9" applyFont="1" applyFill="1" applyAlignment="1" applyProtection="1">
      <alignment vertical="center"/>
    </xf>
    <xf numFmtId="38" fontId="3" fillId="0" borderId="24" xfId="9" applyFont="1" applyFill="1" applyBorder="1" applyAlignment="1" applyProtection="1">
      <alignment horizontal="center" vertical="center"/>
    </xf>
    <xf numFmtId="38" fontId="3" fillId="0" borderId="30" xfId="9" applyFont="1" applyFill="1" applyBorder="1" applyAlignment="1" applyProtection="1">
      <alignment horizontal="center" shrinkToFit="1"/>
    </xf>
    <xf numFmtId="38" fontId="3" fillId="0" borderId="32" xfId="9" applyFont="1" applyFill="1" applyBorder="1" applyAlignment="1" applyProtection="1"/>
    <xf numFmtId="38" fontId="3" fillId="0" borderId="33" xfId="9" applyFont="1" applyFill="1" applyBorder="1" applyAlignment="1" applyProtection="1"/>
    <xf numFmtId="38" fontId="3" fillId="0" borderId="34" xfId="9" applyFont="1" applyFill="1" applyBorder="1" applyAlignment="1" applyProtection="1">
      <alignment horizontal="center" vertical="center"/>
    </xf>
    <xf numFmtId="38" fontId="3" fillId="0" borderId="36" xfId="9" applyFont="1" applyFill="1" applyBorder="1" applyAlignment="1" applyProtection="1"/>
    <xf numFmtId="38" fontId="3" fillId="0" borderId="37" xfId="9" applyFont="1" applyFill="1" applyBorder="1" applyAlignment="1" applyProtection="1"/>
    <xf numFmtId="38" fontId="3" fillId="2" borderId="38" xfId="9" applyFont="1" applyFill="1" applyBorder="1" applyAlignment="1" applyProtection="1">
      <alignment horizontal="center" vertical="center"/>
    </xf>
    <xf numFmtId="38" fontId="3" fillId="2" borderId="40" xfId="9" applyFont="1" applyFill="1" applyBorder="1" applyAlignment="1" applyProtection="1"/>
    <xf numFmtId="38" fontId="3" fillId="2" borderId="41" xfId="9" applyFont="1" applyFill="1" applyBorder="1" applyAlignment="1" applyProtection="1"/>
    <xf numFmtId="38" fontId="3" fillId="2" borderId="42" xfId="9" applyFont="1" applyFill="1" applyBorder="1" applyAlignment="1" applyProtection="1">
      <alignment vertical="center"/>
    </xf>
    <xf numFmtId="38" fontId="3" fillId="2" borderId="14" xfId="9" applyFont="1" applyFill="1" applyBorder="1" applyAlignment="1" applyProtection="1">
      <alignment horizontal="center" vertical="center"/>
    </xf>
    <xf numFmtId="38" fontId="3" fillId="2" borderId="1" xfId="9" applyFont="1" applyFill="1" applyBorder="1" applyAlignment="1" applyProtection="1"/>
    <xf numFmtId="38" fontId="3" fillId="2" borderId="2" xfId="9" applyFont="1" applyFill="1" applyBorder="1" applyAlignment="1" applyProtection="1"/>
    <xf numFmtId="38" fontId="3" fillId="2" borderId="18" xfId="9" applyFont="1" applyFill="1" applyBorder="1" applyAlignment="1" applyProtection="1">
      <alignment vertical="center"/>
    </xf>
    <xf numFmtId="38" fontId="3" fillId="2" borderId="16" xfId="9" applyFont="1" applyFill="1" applyBorder="1" applyAlignment="1" applyProtection="1">
      <alignment horizontal="center" vertical="center"/>
    </xf>
    <xf numFmtId="38" fontId="3" fillId="2" borderId="32" xfId="9" applyFont="1" applyFill="1" applyBorder="1" applyAlignment="1" applyProtection="1"/>
    <xf numFmtId="38" fontId="3" fillId="2" borderId="33" xfId="9" applyFont="1" applyFill="1" applyBorder="1" applyAlignment="1" applyProtection="1"/>
    <xf numFmtId="38" fontId="3" fillId="2" borderId="20" xfId="9" applyFont="1" applyFill="1" applyBorder="1" applyAlignment="1" applyProtection="1">
      <alignment vertical="center"/>
    </xf>
    <xf numFmtId="38" fontId="3" fillId="2" borderId="15" xfId="9" applyFont="1" applyFill="1" applyBorder="1" applyAlignment="1" applyProtection="1">
      <alignment horizontal="center" vertical="center"/>
    </xf>
    <xf numFmtId="38" fontId="3" fillId="2" borderId="3" xfId="9" applyFont="1" applyFill="1" applyBorder="1" applyAlignment="1" applyProtection="1"/>
    <xf numFmtId="38" fontId="3" fillId="2" borderId="4" xfId="9" applyFont="1" applyFill="1" applyBorder="1" applyAlignment="1" applyProtection="1"/>
    <xf numFmtId="38" fontId="3" fillId="2" borderId="19" xfId="9" applyFont="1" applyFill="1" applyBorder="1" applyAlignment="1" applyProtection="1">
      <alignment vertical="center"/>
    </xf>
    <xf numFmtId="38" fontId="3" fillId="2" borderId="43" xfId="9" applyFont="1" applyFill="1" applyBorder="1" applyAlignment="1" applyProtection="1">
      <alignment horizontal="center" shrinkToFit="1"/>
    </xf>
    <xf numFmtId="38" fontId="3" fillId="2" borderId="44" xfId="9" applyFont="1" applyFill="1" applyBorder="1" applyAlignment="1" applyProtection="1"/>
    <xf numFmtId="38" fontId="3" fillId="2" borderId="45" xfId="9" applyFont="1" applyFill="1" applyBorder="1" applyAlignment="1" applyProtection="1"/>
    <xf numFmtId="38" fontId="3" fillId="2" borderId="46" xfId="9" applyFont="1" applyFill="1" applyBorder="1" applyAlignment="1" applyProtection="1"/>
    <xf numFmtId="38" fontId="3" fillId="2" borderId="47" xfId="9" applyFont="1" applyFill="1" applyBorder="1" applyAlignment="1" applyProtection="1"/>
    <xf numFmtId="38" fontId="3" fillId="2" borderId="30" xfId="9" applyFont="1" applyFill="1" applyBorder="1" applyAlignment="1" applyProtection="1">
      <alignment horizontal="center" shrinkToFit="1"/>
    </xf>
    <xf numFmtId="38" fontId="3" fillId="2" borderId="5" xfId="9" applyFont="1" applyFill="1" applyBorder="1" applyAlignment="1" applyProtection="1"/>
    <xf numFmtId="38" fontId="3" fillId="2" borderId="6" xfId="9" applyFont="1" applyFill="1" applyBorder="1" applyAlignment="1" applyProtection="1"/>
    <xf numFmtId="38" fontId="3" fillId="2" borderId="7" xfId="9" applyFont="1" applyFill="1" applyBorder="1" applyAlignment="1" applyProtection="1"/>
    <xf numFmtId="38" fontId="3" fillId="2" borderId="49" xfId="9" applyFont="1" applyFill="1" applyBorder="1" applyAlignment="1" applyProtection="1">
      <alignment horizontal="center" vertical="center" shrinkToFit="1"/>
    </xf>
    <xf numFmtId="38" fontId="3" fillId="2" borderId="10" xfId="9" applyFont="1" applyFill="1" applyBorder="1" applyAlignment="1" applyProtection="1">
      <alignment vertical="center"/>
    </xf>
    <xf numFmtId="38" fontId="3" fillId="2" borderId="12" xfId="9" applyFont="1" applyFill="1" applyBorder="1" applyAlignment="1" applyProtection="1">
      <alignment vertical="center"/>
    </xf>
    <xf numFmtId="38" fontId="3" fillId="2" borderId="13" xfId="9" applyFont="1" applyFill="1" applyBorder="1" applyAlignment="1" applyProtection="1">
      <alignment vertical="center"/>
    </xf>
    <xf numFmtId="38" fontId="3" fillId="2" borderId="51" xfId="9" applyFont="1" applyFill="1" applyBorder="1" applyAlignment="1" applyProtection="1">
      <alignment vertical="center"/>
    </xf>
    <xf numFmtId="38" fontId="3" fillId="2" borderId="52" xfId="9" applyFont="1" applyFill="1" applyBorder="1" applyAlignment="1" applyProtection="1">
      <alignment horizontal="right" vertical="center"/>
    </xf>
    <xf numFmtId="38" fontId="3" fillId="2" borderId="51" xfId="9" applyFont="1" applyFill="1" applyBorder="1" applyAlignment="1" applyProtection="1">
      <alignment horizontal="right" vertical="center"/>
    </xf>
    <xf numFmtId="38" fontId="3" fillId="2" borderId="25" xfId="9" applyFont="1" applyFill="1" applyBorder="1" applyAlignment="1" applyProtection="1">
      <alignment vertical="center"/>
      <protection locked="0"/>
    </xf>
    <xf numFmtId="38" fontId="3" fillId="2" borderId="51" xfId="9" applyFont="1" applyFill="1" applyBorder="1" applyAlignment="1" applyProtection="1">
      <alignment vertical="center"/>
      <protection locked="0"/>
    </xf>
    <xf numFmtId="38" fontId="3" fillId="2" borderId="0" xfId="9" applyFont="1" applyFill="1" applyBorder="1" applyAlignment="1" applyProtection="1">
      <alignment horizontal="center" vertical="center"/>
    </xf>
    <xf numFmtId="38" fontId="3" fillId="0" borderId="50" xfId="9" applyFont="1" applyFill="1" applyBorder="1" applyAlignment="1" applyProtection="1">
      <alignment horizontal="left" vertical="center"/>
    </xf>
    <xf numFmtId="38" fontId="3" fillId="2" borderId="61" xfId="9" applyFont="1" applyFill="1" applyBorder="1" applyAlignment="1" applyProtection="1">
      <alignment horizontal="center" vertical="center"/>
    </xf>
    <xf numFmtId="38" fontId="3" fillId="0" borderId="62" xfId="9" applyFont="1" applyFill="1" applyBorder="1" applyAlignment="1" applyProtection="1">
      <alignment horizontal="center" vertical="center"/>
    </xf>
    <xf numFmtId="38" fontId="3" fillId="2" borderId="62" xfId="9" applyFont="1" applyFill="1" applyBorder="1" applyAlignment="1" applyProtection="1">
      <alignment horizontal="center" vertical="center"/>
    </xf>
    <xf numFmtId="38" fontId="3" fillId="0" borderId="63" xfId="9" applyFont="1" applyFill="1" applyBorder="1" applyAlignment="1" applyProtection="1">
      <alignment horizontal="center" vertical="center"/>
    </xf>
    <xf numFmtId="38" fontId="3" fillId="2" borderId="64" xfId="9" applyFont="1" applyFill="1" applyBorder="1" applyAlignment="1" applyProtection="1">
      <alignment horizontal="center" vertical="center"/>
    </xf>
    <xf numFmtId="38" fontId="3" fillId="2" borderId="63" xfId="9" applyFont="1" applyFill="1" applyBorder="1" applyAlignment="1" applyProtection="1">
      <alignment horizontal="center" vertical="center"/>
    </xf>
    <xf numFmtId="38" fontId="3" fillId="0" borderId="64" xfId="9" applyFont="1" applyFill="1" applyBorder="1" applyAlignment="1" applyProtection="1">
      <alignment horizontal="center" vertical="center"/>
    </xf>
    <xf numFmtId="38" fontId="3" fillId="0" borderId="67" xfId="9" applyFont="1" applyFill="1" applyBorder="1" applyAlignment="1" applyProtection="1">
      <alignment horizontal="center" vertical="center"/>
    </xf>
    <xf numFmtId="38" fontId="3" fillId="2" borderId="73" xfId="9" applyFont="1" applyFill="1" applyBorder="1" applyAlignment="1" applyProtection="1">
      <alignment horizontal="right" vertical="center"/>
    </xf>
    <xf numFmtId="38" fontId="3" fillId="0" borderId="0" xfId="9" applyFont="1" applyFill="1" applyAlignment="1" applyProtection="1"/>
    <xf numFmtId="38" fontId="3" fillId="0" borderId="17" xfId="9" applyFont="1" applyFill="1" applyBorder="1" applyAlignment="1" applyProtection="1">
      <alignment vertical="center"/>
    </xf>
    <xf numFmtId="38" fontId="3" fillId="2" borderId="39" xfId="9" applyFont="1" applyFill="1" applyBorder="1" applyProtection="1">
      <alignment vertical="center"/>
    </xf>
    <xf numFmtId="38" fontId="3" fillId="2" borderId="40" xfId="9" applyFont="1" applyFill="1" applyBorder="1" applyProtection="1">
      <alignment vertical="center"/>
    </xf>
    <xf numFmtId="40" fontId="3" fillId="2" borderId="39" xfId="9" applyNumberFormat="1" applyFont="1" applyFill="1" applyBorder="1" applyProtection="1">
      <alignment vertical="center"/>
    </xf>
    <xf numFmtId="40" fontId="3" fillId="2" borderId="40" xfId="9" applyNumberFormat="1" applyFont="1" applyFill="1" applyBorder="1" applyProtection="1">
      <alignment vertical="center"/>
    </xf>
    <xf numFmtId="40" fontId="3" fillId="2" borderId="41" xfId="9" applyNumberFormat="1" applyFont="1" applyFill="1" applyBorder="1" applyProtection="1">
      <alignment vertical="center"/>
    </xf>
    <xf numFmtId="40" fontId="3" fillId="2" borderId="68" xfId="9" applyNumberFormat="1" applyFont="1" applyFill="1" applyBorder="1" applyProtection="1">
      <alignment vertical="center"/>
    </xf>
    <xf numFmtId="38" fontId="3" fillId="2" borderId="0" xfId="9" applyFont="1" applyFill="1" applyAlignment="1" applyProtection="1"/>
    <xf numFmtId="38" fontId="3" fillId="0" borderId="8" xfId="9" applyFont="1" applyFill="1" applyBorder="1" applyProtection="1">
      <alignment vertical="center"/>
    </xf>
    <xf numFmtId="38" fontId="3" fillId="0" borderId="1" xfId="9" applyFont="1" applyFill="1" applyBorder="1" applyProtection="1">
      <alignment vertical="center"/>
    </xf>
    <xf numFmtId="40" fontId="3" fillId="0" borderId="8" xfId="9" applyNumberFormat="1" applyFont="1" applyFill="1" applyBorder="1" applyProtection="1">
      <alignment vertical="center"/>
    </xf>
    <xf numFmtId="40" fontId="3" fillId="0" borderId="1" xfId="9" applyNumberFormat="1" applyFont="1" applyFill="1" applyBorder="1" applyProtection="1">
      <alignment vertical="center"/>
    </xf>
    <xf numFmtId="40" fontId="3" fillId="0" borderId="2" xfId="9" applyNumberFormat="1" applyFont="1" applyFill="1" applyBorder="1" applyProtection="1">
      <alignment vertical="center"/>
    </xf>
    <xf numFmtId="40" fontId="3" fillId="0" borderId="69" xfId="9" applyNumberFormat="1" applyFont="1" applyFill="1" applyBorder="1" applyProtection="1">
      <alignment vertical="center"/>
    </xf>
    <xf numFmtId="38" fontId="3" fillId="2" borderId="8" xfId="9" applyFont="1" applyFill="1" applyBorder="1" applyProtection="1">
      <alignment vertical="center"/>
    </xf>
    <xf numFmtId="38" fontId="3" fillId="2" borderId="1" xfId="9" applyFont="1" applyFill="1" applyBorder="1" applyProtection="1">
      <alignment vertical="center"/>
    </xf>
    <xf numFmtId="40" fontId="3" fillId="2" borderId="8" xfId="9" applyNumberFormat="1" applyFont="1" applyFill="1" applyBorder="1" applyProtection="1">
      <alignment vertical="center"/>
    </xf>
    <xf numFmtId="40" fontId="3" fillId="2" borderId="1" xfId="9" applyNumberFormat="1" applyFont="1" applyFill="1" applyBorder="1" applyProtection="1">
      <alignment vertical="center"/>
    </xf>
    <xf numFmtId="40" fontId="3" fillId="2" borderId="2" xfId="9" applyNumberFormat="1" applyFont="1" applyFill="1" applyBorder="1" applyProtection="1">
      <alignment vertical="center"/>
    </xf>
    <xf numFmtId="40" fontId="3" fillId="2" borderId="69" xfId="9" applyNumberFormat="1" applyFont="1" applyFill="1" applyBorder="1" applyProtection="1">
      <alignment vertical="center"/>
    </xf>
    <xf numFmtId="38" fontId="3" fillId="0" borderId="9" xfId="9" applyFont="1" applyFill="1" applyBorder="1" applyProtection="1">
      <alignment vertical="center"/>
    </xf>
    <xf numFmtId="38" fontId="3" fillId="0" borderId="3" xfId="9" applyFont="1" applyFill="1" applyBorder="1" applyProtection="1">
      <alignment vertical="center"/>
    </xf>
    <xf numFmtId="40" fontId="3" fillId="0" borderId="9" xfId="9" applyNumberFormat="1" applyFont="1" applyFill="1" applyBorder="1" applyProtection="1">
      <alignment vertical="center"/>
    </xf>
    <xf numFmtId="40" fontId="3" fillId="0" borderId="3" xfId="9" applyNumberFormat="1" applyFont="1" applyFill="1" applyBorder="1" applyProtection="1">
      <alignment vertical="center"/>
    </xf>
    <xf numFmtId="40" fontId="3" fillId="0" borderId="4" xfId="9" applyNumberFormat="1" applyFont="1" applyFill="1" applyBorder="1" applyProtection="1">
      <alignment vertical="center"/>
    </xf>
    <xf numFmtId="40" fontId="3" fillId="0" borderId="70" xfId="9" applyNumberFormat="1" applyFont="1" applyFill="1" applyBorder="1" applyProtection="1">
      <alignment vertical="center"/>
    </xf>
    <xf numFmtId="38" fontId="3" fillId="2" borderId="31" xfId="9" applyFont="1" applyFill="1" applyBorder="1" applyProtection="1">
      <alignment vertical="center"/>
    </xf>
    <xf numFmtId="38" fontId="3" fillId="2" borderId="32" xfId="9" applyFont="1" applyFill="1" applyBorder="1" applyProtection="1">
      <alignment vertical="center"/>
    </xf>
    <xf numFmtId="40" fontId="3" fillId="2" borderId="31" xfId="9" applyNumberFormat="1" applyFont="1" applyFill="1" applyBorder="1" applyProtection="1">
      <alignment vertical="center"/>
    </xf>
    <xf numFmtId="40" fontId="3" fillId="2" borderId="32" xfId="9" applyNumberFormat="1" applyFont="1" applyFill="1" applyBorder="1" applyProtection="1">
      <alignment vertical="center"/>
    </xf>
    <xf numFmtId="40" fontId="3" fillId="2" borderId="33" xfId="9" applyNumberFormat="1" applyFont="1" applyFill="1" applyBorder="1" applyProtection="1">
      <alignment vertical="center"/>
    </xf>
    <xf numFmtId="40" fontId="3" fillId="2" borderId="71" xfId="9" applyNumberFormat="1" applyFont="1" applyFill="1" applyBorder="1" applyProtection="1">
      <alignment vertical="center"/>
    </xf>
    <xf numFmtId="38" fontId="3" fillId="2" borderId="9" xfId="9" applyFont="1" applyFill="1" applyBorder="1" applyProtection="1">
      <alignment vertical="center"/>
    </xf>
    <xf numFmtId="38" fontId="3" fillId="2" borderId="3" xfId="9" applyFont="1" applyFill="1" applyBorder="1" applyProtection="1">
      <alignment vertical="center"/>
    </xf>
    <xf numFmtId="40" fontId="3" fillId="2" borderId="9" xfId="9" applyNumberFormat="1" applyFont="1" applyFill="1" applyBorder="1" applyProtection="1">
      <alignment vertical="center"/>
    </xf>
    <xf numFmtId="40" fontId="3" fillId="2" borderId="3" xfId="9" applyNumberFormat="1" applyFont="1" applyFill="1" applyBorder="1" applyProtection="1">
      <alignment vertical="center"/>
    </xf>
    <xf numFmtId="40" fontId="3" fillId="2" borderId="4" xfId="9" applyNumberFormat="1" applyFont="1" applyFill="1" applyBorder="1" applyProtection="1">
      <alignment vertical="center"/>
    </xf>
    <xf numFmtId="40" fontId="3" fillId="2" borderId="70" xfId="9" applyNumberFormat="1" applyFont="1" applyFill="1" applyBorder="1" applyProtection="1">
      <alignment vertical="center"/>
    </xf>
    <xf numFmtId="38" fontId="3" fillId="0" borderId="31" xfId="9" applyFont="1" applyFill="1" applyBorder="1" applyProtection="1">
      <alignment vertical="center"/>
    </xf>
    <xf numFmtId="38" fontId="3" fillId="0" borderId="32" xfId="9" applyFont="1" applyFill="1" applyBorder="1" applyProtection="1">
      <alignment vertical="center"/>
    </xf>
    <xf numFmtId="40" fontId="3" fillId="0" borderId="31" xfId="9" applyNumberFormat="1" applyFont="1" applyFill="1" applyBorder="1" applyProtection="1">
      <alignment vertical="center"/>
    </xf>
    <xf numFmtId="40" fontId="3" fillId="0" borderId="32" xfId="9" applyNumberFormat="1" applyFont="1" applyFill="1" applyBorder="1" applyProtection="1">
      <alignment vertical="center"/>
    </xf>
    <xf numFmtId="40" fontId="3" fillId="0" borderId="33" xfId="9" applyNumberFormat="1" applyFont="1" applyFill="1" applyBorder="1" applyProtection="1">
      <alignment vertical="center"/>
    </xf>
    <xf numFmtId="40" fontId="3" fillId="0" borderId="71" xfId="9" applyNumberFormat="1" applyFont="1" applyFill="1" applyBorder="1" applyProtection="1">
      <alignment vertical="center"/>
    </xf>
    <xf numFmtId="38" fontId="3" fillId="0" borderId="35" xfId="9" applyFont="1" applyFill="1" applyBorder="1" applyProtection="1">
      <alignment vertical="center"/>
    </xf>
    <xf numFmtId="38" fontId="3" fillId="0" borderId="36" xfId="9" applyFont="1" applyFill="1" applyBorder="1" applyProtection="1">
      <alignment vertical="center"/>
    </xf>
    <xf numFmtId="40" fontId="3" fillId="0" borderId="35" xfId="9" applyNumberFormat="1" applyFont="1" applyFill="1" applyBorder="1" applyProtection="1">
      <alignment vertical="center"/>
    </xf>
    <xf numFmtId="40" fontId="3" fillId="0" borderId="36" xfId="9" applyNumberFormat="1" applyFont="1" applyFill="1" applyBorder="1" applyProtection="1">
      <alignment vertical="center"/>
    </xf>
    <xf numFmtId="40" fontId="3" fillId="0" borderId="37" xfId="9" applyNumberFormat="1" applyFont="1" applyFill="1" applyBorder="1" applyProtection="1">
      <alignment vertical="center"/>
    </xf>
    <xf numFmtId="40" fontId="3" fillId="0" borderId="72" xfId="9" applyNumberFormat="1" applyFont="1" applyFill="1" applyBorder="1" applyProtection="1">
      <alignment vertical="center"/>
    </xf>
    <xf numFmtId="40" fontId="3" fillId="2" borderId="44" xfId="9" applyNumberFormat="1" applyFont="1" applyFill="1" applyBorder="1" applyProtection="1">
      <alignment vertical="center"/>
    </xf>
    <xf numFmtId="40" fontId="3" fillId="2" borderId="45" xfId="9" applyNumberFormat="1" applyFont="1" applyFill="1" applyBorder="1" applyProtection="1">
      <alignment vertical="center"/>
    </xf>
    <xf numFmtId="40" fontId="3" fillId="2" borderId="47" xfId="9" applyNumberFormat="1" applyFont="1" applyFill="1" applyBorder="1" applyProtection="1">
      <alignment vertical="center"/>
    </xf>
    <xf numFmtId="40" fontId="3" fillId="2" borderId="48" xfId="9" applyNumberFormat="1" applyFont="1" applyFill="1" applyBorder="1" applyProtection="1">
      <alignment vertical="center"/>
    </xf>
    <xf numFmtId="40" fontId="3" fillId="0" borderId="5" xfId="9" applyNumberFormat="1" applyFont="1" applyFill="1" applyBorder="1" applyProtection="1">
      <alignment vertical="center"/>
    </xf>
    <xf numFmtId="40" fontId="3" fillId="0" borderId="6" xfId="9" applyNumberFormat="1" applyFont="1" applyFill="1" applyBorder="1" applyProtection="1">
      <alignment vertical="center"/>
    </xf>
    <xf numFmtId="40" fontId="3" fillId="0" borderId="7" xfId="9" applyNumberFormat="1" applyFont="1" applyFill="1" applyBorder="1" applyProtection="1">
      <alignment vertical="center"/>
    </xf>
    <xf numFmtId="40" fontId="3" fillId="0" borderId="59" xfId="9" applyNumberFormat="1" applyFont="1" applyFill="1" applyBorder="1" applyProtection="1">
      <alignment vertical="center"/>
    </xf>
    <xf numFmtId="40" fontId="3" fillId="2" borderId="5" xfId="9" applyNumberFormat="1" applyFont="1" applyFill="1" applyBorder="1" applyProtection="1">
      <alignment vertical="center"/>
    </xf>
    <xf numFmtId="40" fontId="3" fillId="2" borderId="6" xfId="9" applyNumberFormat="1" applyFont="1" applyFill="1" applyBorder="1" applyProtection="1">
      <alignment vertical="center"/>
    </xf>
    <xf numFmtId="40" fontId="3" fillId="2" borderId="7" xfId="9" applyNumberFormat="1" applyFont="1" applyFill="1" applyBorder="1" applyProtection="1">
      <alignment vertical="center"/>
    </xf>
    <xf numFmtId="40" fontId="3" fillId="2" borderId="59" xfId="9" applyNumberFormat="1" applyFont="1" applyFill="1" applyBorder="1" applyProtection="1">
      <alignment vertical="center"/>
    </xf>
    <xf numFmtId="40" fontId="3" fillId="2" borderId="10" xfId="9" applyNumberFormat="1" applyFont="1" applyFill="1" applyBorder="1" applyAlignment="1" applyProtection="1">
      <alignment vertical="center"/>
    </xf>
    <xf numFmtId="40" fontId="3" fillId="2" borderId="12" xfId="9" applyNumberFormat="1" applyFont="1" applyFill="1" applyBorder="1" applyAlignment="1" applyProtection="1">
      <alignment vertical="center"/>
    </xf>
    <xf numFmtId="40" fontId="3" fillId="2" borderId="13" xfId="9" applyNumberFormat="1" applyFont="1" applyFill="1" applyBorder="1" applyAlignment="1" applyProtection="1">
      <alignment vertical="center"/>
    </xf>
    <xf numFmtId="40" fontId="3" fillId="2" borderId="10" xfId="9" applyNumberFormat="1" applyFont="1" applyFill="1" applyBorder="1" applyProtection="1">
      <alignment vertical="center"/>
    </xf>
    <xf numFmtId="40" fontId="3" fillId="2" borderId="12" xfId="9" applyNumberFormat="1" applyFont="1" applyFill="1" applyBorder="1" applyProtection="1">
      <alignment vertical="center"/>
    </xf>
    <xf numFmtId="40" fontId="3" fillId="2" borderId="67" xfId="9" applyNumberFormat="1" applyFont="1" applyFill="1" applyBorder="1" applyProtection="1">
      <alignment vertical="center"/>
    </xf>
    <xf numFmtId="38" fontId="3" fillId="2" borderId="0" xfId="9" applyFont="1" applyFill="1" applyAlignment="1" applyProtection="1">
      <alignment vertical="center"/>
    </xf>
    <xf numFmtId="40" fontId="3" fillId="0" borderId="10" xfId="9" applyNumberFormat="1" applyFont="1" applyFill="1" applyBorder="1" applyAlignment="1" applyProtection="1">
      <alignment vertical="center"/>
    </xf>
    <xf numFmtId="40" fontId="3" fillId="0" borderId="12" xfId="9" applyNumberFormat="1" applyFont="1" applyFill="1" applyBorder="1" applyAlignment="1" applyProtection="1">
      <alignment vertical="center"/>
    </xf>
    <xf numFmtId="40" fontId="3" fillId="0" borderId="13" xfId="9" applyNumberFormat="1" applyFont="1" applyFill="1" applyBorder="1" applyAlignment="1" applyProtection="1">
      <alignment vertical="center"/>
    </xf>
    <xf numFmtId="40" fontId="3" fillId="0" borderId="10" xfId="9" applyNumberFormat="1" applyFont="1" applyFill="1" applyBorder="1" applyProtection="1">
      <alignment vertical="center"/>
    </xf>
    <xf numFmtId="40" fontId="3" fillId="0" borderId="12" xfId="9" applyNumberFormat="1" applyFont="1" applyFill="1" applyBorder="1" applyProtection="1">
      <alignment vertical="center"/>
    </xf>
    <xf numFmtId="40" fontId="3" fillId="0" borderId="67" xfId="9" applyNumberFormat="1" applyFont="1" applyFill="1" applyBorder="1" applyProtection="1">
      <alignment vertical="center"/>
    </xf>
    <xf numFmtId="38" fontId="3" fillId="2" borderId="25" xfId="9" applyFont="1" applyFill="1" applyBorder="1" applyAlignment="1" applyProtection="1">
      <alignment horizontal="right" vertical="center"/>
    </xf>
    <xf numFmtId="38" fontId="3" fillId="2" borderId="29" xfId="9" applyFont="1" applyFill="1" applyBorder="1" applyAlignment="1" applyProtection="1">
      <alignment horizontal="right" vertical="center"/>
    </xf>
    <xf numFmtId="38" fontId="3" fillId="2" borderId="53" xfId="9" applyFont="1" applyFill="1" applyBorder="1" applyProtection="1">
      <alignment vertical="center"/>
    </xf>
    <xf numFmtId="38" fontId="3" fillId="2" borderId="26" xfId="9" applyFont="1" applyFill="1" applyBorder="1" applyProtection="1">
      <alignment vertical="center"/>
    </xf>
    <xf numFmtId="40" fontId="3" fillId="2" borderId="53" xfId="9" applyNumberFormat="1" applyFont="1" applyFill="1" applyBorder="1" applyAlignment="1" applyProtection="1">
      <alignment vertical="center"/>
    </xf>
    <xf numFmtId="40" fontId="3" fillId="2" borderId="51" xfId="9" applyNumberFormat="1" applyFont="1" applyFill="1" applyBorder="1" applyAlignment="1" applyProtection="1">
      <alignment vertical="center"/>
    </xf>
    <xf numFmtId="40" fontId="3" fillId="2" borderId="52" xfId="9" applyNumberFormat="1" applyFont="1" applyFill="1" applyBorder="1" applyAlignment="1" applyProtection="1">
      <alignment vertical="center"/>
    </xf>
    <xf numFmtId="38" fontId="3" fillId="0" borderId="26" xfId="9" applyFont="1" applyFill="1" applyBorder="1" applyAlignment="1" applyProtection="1">
      <alignment vertical="center"/>
    </xf>
    <xf numFmtId="38" fontId="3" fillId="0" borderId="27" xfId="9" applyFont="1" applyFill="1" applyBorder="1" applyAlignment="1" applyProtection="1">
      <alignment vertical="center"/>
    </xf>
    <xf numFmtId="38" fontId="3" fillId="0" borderId="29" xfId="9" applyFont="1" applyFill="1" applyBorder="1" applyAlignment="1" applyProtection="1">
      <alignment vertical="center"/>
    </xf>
    <xf numFmtId="38" fontId="3" fillId="0" borderId="28" xfId="9" applyFont="1" applyFill="1" applyBorder="1" applyAlignment="1" applyProtection="1">
      <alignment vertical="center"/>
    </xf>
    <xf numFmtId="40" fontId="3" fillId="0" borderId="67" xfId="9" applyNumberFormat="1" applyFont="1" applyFill="1" applyBorder="1" applyAlignment="1" applyProtection="1">
      <alignment vertical="center"/>
    </xf>
    <xf numFmtId="38" fontId="3" fillId="2" borderId="39" xfId="9" applyFont="1" applyFill="1" applyBorder="1" applyProtection="1">
      <alignment vertical="center"/>
      <protection locked="0"/>
    </xf>
    <xf numFmtId="38" fontId="3" fillId="2" borderId="40" xfId="9" applyFont="1" applyFill="1" applyBorder="1" applyProtection="1">
      <alignment vertical="center"/>
      <protection locked="0"/>
    </xf>
    <xf numFmtId="38" fontId="3" fillId="0" borderId="8" xfId="9" applyFont="1" applyFill="1" applyBorder="1" applyProtection="1">
      <alignment vertical="center"/>
      <protection locked="0"/>
    </xf>
    <xf numFmtId="38" fontId="3" fillId="0" borderId="1" xfId="9" applyFont="1" applyFill="1" applyBorder="1" applyProtection="1">
      <alignment vertical="center"/>
      <protection locked="0"/>
    </xf>
    <xf numFmtId="38" fontId="3" fillId="2" borderId="8" xfId="9" applyFont="1" applyFill="1" applyBorder="1" applyProtection="1">
      <alignment vertical="center"/>
      <protection locked="0"/>
    </xf>
    <xf numFmtId="38" fontId="3" fillId="2" borderId="1" xfId="9" applyFont="1" applyFill="1" applyBorder="1" applyProtection="1">
      <alignment vertical="center"/>
      <protection locked="0"/>
    </xf>
    <xf numFmtId="38" fontId="3" fillId="0" borderId="9" xfId="9" applyFont="1" applyFill="1" applyBorder="1" applyProtection="1">
      <alignment vertical="center"/>
      <protection locked="0"/>
    </xf>
    <xf numFmtId="38" fontId="3" fillId="0" borderId="3" xfId="9" applyFont="1" applyFill="1" applyBorder="1" applyProtection="1">
      <alignment vertical="center"/>
      <protection locked="0"/>
    </xf>
    <xf numFmtId="38" fontId="3" fillId="2" borderId="31" xfId="9" applyFont="1" applyFill="1" applyBorder="1" applyAlignment="1" applyProtection="1">
      <protection locked="0"/>
    </xf>
    <xf numFmtId="38" fontId="3" fillId="2" borderId="32" xfId="9" applyFont="1" applyFill="1" applyBorder="1" applyAlignment="1" applyProtection="1">
      <protection locked="0"/>
    </xf>
    <xf numFmtId="38" fontId="3" fillId="0" borderId="8" xfId="9" applyFont="1" applyFill="1" applyBorder="1" applyAlignment="1" applyProtection="1">
      <protection locked="0"/>
    </xf>
    <xf numFmtId="38" fontId="3" fillId="0" borderId="1" xfId="9" applyFont="1" applyFill="1" applyBorder="1" applyAlignment="1" applyProtection="1">
      <protection locked="0"/>
    </xf>
    <xf numFmtId="38" fontId="3" fillId="2" borderId="8" xfId="9" applyFont="1" applyFill="1" applyBorder="1" applyAlignment="1" applyProtection="1">
      <protection locked="0"/>
    </xf>
    <xf numFmtId="38" fontId="3" fillId="2" borderId="1" xfId="9" applyFont="1" applyFill="1" applyBorder="1" applyAlignment="1" applyProtection="1">
      <protection locked="0"/>
    </xf>
    <xf numFmtId="38" fontId="3" fillId="2" borderId="9" xfId="9" applyFont="1" applyFill="1" applyBorder="1" applyAlignment="1" applyProtection="1">
      <protection locked="0"/>
    </xf>
    <xf numFmtId="38" fontId="3" fillId="2" borderId="3" xfId="9" applyFont="1" applyFill="1" applyBorder="1" applyAlignment="1" applyProtection="1">
      <protection locked="0"/>
    </xf>
    <xf numFmtId="38" fontId="3" fillId="0" borderId="31" xfId="9" applyFont="1" applyFill="1" applyBorder="1" applyAlignment="1" applyProtection="1">
      <protection locked="0"/>
    </xf>
    <xf numFmtId="38" fontId="3" fillId="0" borderId="32" xfId="9" applyFont="1" applyFill="1" applyBorder="1" applyAlignment="1" applyProtection="1">
      <protection locked="0"/>
    </xf>
    <xf numFmtId="38" fontId="3" fillId="0" borderId="9" xfId="9" applyFont="1" applyFill="1" applyBorder="1" applyAlignment="1" applyProtection="1">
      <protection locked="0"/>
    </xf>
    <xf numFmtId="38" fontId="3" fillId="0" borderId="3" xfId="9" applyFont="1" applyFill="1" applyBorder="1" applyAlignment="1" applyProtection="1">
      <protection locked="0"/>
    </xf>
    <xf numFmtId="38" fontId="3" fillId="0" borderId="35" xfId="9" applyFont="1" applyFill="1" applyBorder="1" applyAlignment="1" applyProtection="1">
      <protection locked="0"/>
    </xf>
    <xf numFmtId="38" fontId="3" fillId="0" borderId="36" xfId="9" applyFont="1" applyFill="1" applyBorder="1" applyAlignment="1" applyProtection="1">
      <protection locked="0"/>
    </xf>
    <xf numFmtId="38" fontId="3" fillId="0" borderId="0" xfId="9" applyFont="1" applyFill="1" applyAlignment="1" applyProtection="1">
      <alignment vertical="center"/>
      <protection locked="0"/>
    </xf>
    <xf numFmtId="38" fontId="3" fillId="2" borderId="50" xfId="9" applyFont="1" applyFill="1" applyBorder="1" applyAlignment="1" applyProtection="1">
      <alignment vertical="center"/>
      <protection locked="0"/>
    </xf>
    <xf numFmtId="38" fontId="3" fillId="0" borderId="74" xfId="9" applyFont="1" applyFill="1" applyBorder="1" applyAlignment="1" applyProtection="1">
      <alignment horizontal="center" vertical="center"/>
    </xf>
    <xf numFmtId="38" fontId="3" fillId="2" borderId="74" xfId="9" applyFont="1" applyFill="1" applyBorder="1" applyAlignment="1" applyProtection="1">
      <alignment horizontal="center" vertical="center"/>
    </xf>
    <xf numFmtId="38" fontId="3" fillId="0" borderId="75" xfId="9" applyFont="1" applyFill="1" applyBorder="1" applyAlignment="1" applyProtection="1">
      <alignment horizontal="center" vertical="center"/>
    </xf>
    <xf numFmtId="38" fontId="3" fillId="2" borderId="65" xfId="9" applyFont="1" applyFill="1" applyBorder="1" applyAlignment="1" applyProtection="1">
      <alignment horizontal="center" vertical="center"/>
    </xf>
    <xf numFmtId="38" fontId="3" fillId="2" borderId="58" xfId="9" applyFont="1" applyFill="1" applyBorder="1" applyAlignment="1" applyProtection="1">
      <alignment horizontal="center" vertical="center"/>
    </xf>
    <xf numFmtId="38" fontId="3" fillId="0" borderId="50" xfId="9" applyFont="1" applyFill="1" applyBorder="1" applyAlignment="1" applyProtection="1">
      <alignment horizontal="center" vertical="center"/>
    </xf>
    <xf numFmtId="38" fontId="3" fillId="0" borderId="17" xfId="9" applyFont="1" applyFill="1" applyBorder="1" applyAlignment="1" applyProtection="1">
      <alignment horizontal="center" vertical="center"/>
    </xf>
    <xf numFmtId="38" fontId="3" fillId="0" borderId="60" xfId="9" applyFont="1" applyFill="1" applyBorder="1" applyAlignment="1" applyProtection="1">
      <alignment horizontal="center"/>
    </xf>
    <xf numFmtId="38" fontId="3" fillId="0" borderId="57" xfId="9" applyFont="1" applyFill="1" applyBorder="1" applyAlignment="1" applyProtection="1">
      <alignment horizontal="center"/>
    </xf>
    <xf numFmtId="38" fontId="3" fillId="2" borderId="60" xfId="9" applyFont="1" applyFill="1" applyBorder="1" applyAlignment="1" applyProtection="1">
      <alignment horizontal="center"/>
    </xf>
    <xf numFmtId="38" fontId="3" fillId="2" borderId="57" xfId="9" applyFont="1" applyFill="1" applyBorder="1" applyAlignment="1" applyProtection="1">
      <alignment horizontal="center"/>
    </xf>
    <xf numFmtId="38" fontId="3" fillId="0" borderId="54" xfId="9" applyFont="1" applyFill="1" applyBorder="1" applyAlignment="1" applyProtection="1">
      <alignment horizontal="center" vertical="center" shrinkToFit="1"/>
    </xf>
    <xf numFmtId="38" fontId="3" fillId="0" borderId="66" xfId="9" applyFont="1" applyFill="1" applyBorder="1" applyAlignment="1" applyProtection="1">
      <alignment horizontal="center" vertical="center" shrinkToFit="1"/>
    </xf>
    <xf numFmtId="38" fontId="3" fillId="0" borderId="43" xfId="9" applyFont="1" applyFill="1" applyBorder="1" applyAlignment="1" applyProtection="1">
      <alignment horizontal="center" vertical="center" shrinkToFit="1"/>
      <protection locked="0"/>
    </xf>
    <xf numFmtId="38" fontId="3" fillId="0" borderId="55" xfId="9" applyFont="1" applyFill="1" applyBorder="1" applyAlignment="1" applyProtection="1">
      <alignment horizontal="center" vertical="center" shrinkToFit="1"/>
      <protection locked="0"/>
    </xf>
    <xf numFmtId="38" fontId="3" fillId="0" borderId="56" xfId="9" applyFont="1" applyFill="1" applyBorder="1" applyAlignment="1" applyProtection="1">
      <alignment horizontal="center" vertical="center" shrinkToFit="1"/>
      <protection locked="0"/>
    </xf>
    <xf numFmtId="38" fontId="3" fillId="0" borderId="56" xfId="9" applyFont="1" applyFill="1" applyBorder="1" applyAlignment="1" applyProtection="1">
      <alignment horizontal="center" vertical="center" shrinkToFit="1"/>
    </xf>
  </cellXfs>
  <cellStyles count="10">
    <cellStyle name="STYL0 - スタイル1" xfId="1"/>
    <cellStyle name="STYL1 - スタイル2" xfId="2"/>
    <cellStyle name="STYL2 - スタイル3" xfId="3"/>
    <cellStyle name="STYL3 - スタイル4" xfId="4"/>
    <cellStyle name="STYL4 - スタイル5" xfId="5"/>
    <cellStyle name="STYL5 - スタイル6" xfId="6"/>
    <cellStyle name="STYL6 - スタイル7" xfId="7"/>
    <cellStyle name="STYL7 - スタイル8" xfId="8"/>
    <cellStyle name="桁区切り" xfId="9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38" transitionEvaluation="1">
    <tabColor rgb="FFC00000"/>
  </sheetPr>
  <dimension ref="A1:AD74"/>
  <sheetViews>
    <sheetView showGridLines="0" tabSelected="1" view="pageBreakPreview" zoomScaleNormal="100" zoomScaleSheetLayoutView="100" workbookViewId="0">
      <pane xSplit="1" ySplit="4" topLeftCell="B38" activePane="bottomRight" state="frozenSplit"/>
      <selection activeCell="C30" sqref="C30"/>
      <selection pane="topRight" activeCell="C30" sqref="C30"/>
      <selection pane="bottomLeft" activeCell="C30" sqref="C30"/>
      <selection pane="bottomRight" activeCell="R23" sqref="R23"/>
    </sheetView>
  </sheetViews>
  <sheetFormatPr defaultColWidth="10.625" defaultRowHeight="13.5" x14ac:dyDescent="0.15"/>
  <cols>
    <col min="1" max="1" width="11.25" style="25" customWidth="1"/>
    <col min="2" max="4" width="7.25" style="78" customWidth="1"/>
    <col min="5" max="6" width="6.5" style="78" customWidth="1"/>
    <col min="7" max="7" width="7.5" style="78" bestFit="1" customWidth="1"/>
    <col min="8" max="9" width="6.5" style="78" customWidth="1"/>
    <col min="10" max="10" width="7.5" style="78" bestFit="1" customWidth="1"/>
    <col min="11" max="13" width="4.625" style="78" customWidth="1"/>
    <col min="14" max="19" width="7.875" style="78" customWidth="1"/>
    <col min="20" max="25" width="7.125" style="78" customWidth="1"/>
    <col min="26" max="26" width="10.625" style="78" customWidth="1"/>
    <col min="27" max="27" width="3.375" style="78" customWidth="1"/>
    <col min="28" max="16384" width="10.625" style="78"/>
  </cols>
  <sheetData>
    <row r="1" spans="1:30" x14ac:dyDescent="0.15">
      <c r="A1" s="188" t="s">
        <v>96</v>
      </c>
    </row>
    <row r="2" spans="1:30" s="25" customFormat="1" ht="4.5" customHeight="1" thickBot="1" x14ac:dyDescent="0.2"/>
    <row r="3" spans="1:30" s="25" customFormat="1" ht="12" customHeight="1" thickBot="1" x14ac:dyDescent="0.2">
      <c r="A3" s="23"/>
      <c r="B3" s="203" t="s">
        <v>97</v>
      </c>
      <c r="C3" s="204"/>
      <c r="D3" s="205"/>
      <c r="E3" s="206" t="s">
        <v>94</v>
      </c>
      <c r="F3" s="201"/>
      <c r="G3" s="201"/>
      <c r="H3" s="201" t="s">
        <v>7</v>
      </c>
      <c r="I3" s="201"/>
      <c r="J3" s="201"/>
      <c r="K3" s="201" t="s">
        <v>8</v>
      </c>
      <c r="L3" s="201"/>
      <c r="M3" s="201"/>
      <c r="N3" s="201" t="s">
        <v>9</v>
      </c>
      <c r="O3" s="201"/>
      <c r="P3" s="201"/>
      <c r="Q3" s="201" t="s">
        <v>10</v>
      </c>
      <c r="R3" s="201"/>
      <c r="S3" s="201"/>
      <c r="T3" s="201" t="s">
        <v>21</v>
      </c>
      <c r="U3" s="201"/>
      <c r="V3" s="201"/>
      <c r="W3" s="201" t="s">
        <v>25</v>
      </c>
      <c r="X3" s="201"/>
      <c r="Y3" s="202"/>
      <c r="Z3" s="23"/>
      <c r="AA3" s="23"/>
      <c r="AB3" s="201" t="s">
        <v>95</v>
      </c>
      <c r="AC3" s="201"/>
      <c r="AD3" s="201"/>
    </row>
    <row r="4" spans="1:30" s="25" customFormat="1" ht="12" customHeight="1" thickBot="1" x14ac:dyDescent="0.2">
      <c r="A4" s="26" t="s">
        <v>82</v>
      </c>
      <c r="B4" s="20" t="s">
        <v>1</v>
      </c>
      <c r="C4" s="21" t="s">
        <v>2</v>
      </c>
      <c r="D4" s="22" t="s">
        <v>3</v>
      </c>
      <c r="E4" s="8" t="s">
        <v>1</v>
      </c>
      <c r="F4" s="9" t="s">
        <v>2</v>
      </c>
      <c r="G4" s="9" t="s">
        <v>3</v>
      </c>
      <c r="H4" s="8" t="s">
        <v>1</v>
      </c>
      <c r="I4" s="9" t="s">
        <v>2</v>
      </c>
      <c r="J4" s="9" t="s">
        <v>3</v>
      </c>
      <c r="K4" s="8" t="s">
        <v>1</v>
      </c>
      <c r="L4" s="9" t="s">
        <v>2</v>
      </c>
      <c r="M4" s="9" t="s">
        <v>3</v>
      </c>
      <c r="N4" s="8" t="s">
        <v>1</v>
      </c>
      <c r="O4" s="9" t="s">
        <v>2</v>
      </c>
      <c r="P4" s="9" t="s">
        <v>3</v>
      </c>
      <c r="Q4" s="8" t="s">
        <v>1</v>
      </c>
      <c r="R4" s="9" t="s">
        <v>2</v>
      </c>
      <c r="S4" s="10" t="s">
        <v>3</v>
      </c>
      <c r="T4" s="8" t="s">
        <v>1</v>
      </c>
      <c r="U4" s="9" t="s">
        <v>2</v>
      </c>
      <c r="V4" s="10" t="s">
        <v>3</v>
      </c>
      <c r="W4" s="8" t="s">
        <v>1</v>
      </c>
      <c r="X4" s="9" t="s">
        <v>2</v>
      </c>
      <c r="Y4" s="76" t="s">
        <v>3</v>
      </c>
      <c r="Z4" s="68" t="s">
        <v>0</v>
      </c>
      <c r="AA4" s="79"/>
      <c r="AB4" s="8" t="s">
        <v>1</v>
      </c>
      <c r="AC4" s="9" t="s">
        <v>2</v>
      </c>
      <c r="AD4" s="10" t="s">
        <v>3</v>
      </c>
    </row>
    <row r="5" spans="1:30" s="86" customFormat="1" ht="12" customHeight="1" x14ac:dyDescent="0.15">
      <c r="A5" s="33" t="s">
        <v>26</v>
      </c>
      <c r="B5" s="166">
        <v>2039</v>
      </c>
      <c r="C5" s="167">
        <v>2118</v>
      </c>
      <c r="D5" s="34">
        <f t="shared" ref="D5:D57" si="0">SUM(B5:C5)</f>
        <v>4157</v>
      </c>
      <c r="E5" s="166">
        <v>103</v>
      </c>
      <c r="F5" s="167">
        <v>149</v>
      </c>
      <c r="G5" s="34">
        <f t="shared" ref="G5:G57" si="1">SUM(E5:F5)</f>
        <v>252</v>
      </c>
      <c r="H5" s="166">
        <v>169</v>
      </c>
      <c r="I5" s="167">
        <v>249</v>
      </c>
      <c r="J5" s="34">
        <f t="shared" ref="J5:J57" si="2">SUM(H5:I5)</f>
        <v>418</v>
      </c>
      <c r="K5" s="166">
        <v>4</v>
      </c>
      <c r="L5" s="167">
        <v>4</v>
      </c>
      <c r="M5" s="34">
        <f t="shared" ref="M5:M57" si="3">SUM(K5:L5)</f>
        <v>8</v>
      </c>
      <c r="N5" s="166">
        <v>538</v>
      </c>
      <c r="O5" s="167">
        <v>547</v>
      </c>
      <c r="P5" s="34">
        <f t="shared" ref="P5:P57" si="4">SUM(N5:O5)</f>
        <v>1085</v>
      </c>
      <c r="Q5" s="80">
        <f>SUMIF($E$4:$P$4,Q$4,$E5:$P5)</f>
        <v>814</v>
      </c>
      <c r="R5" s="81">
        <f>SUMIF($E$4:$P$4,R$4,$E5:$P5)</f>
        <v>949</v>
      </c>
      <c r="S5" s="35">
        <f t="shared" ref="S5:S57" si="5">SUM(Q5:R5)</f>
        <v>1763</v>
      </c>
      <c r="T5" s="82">
        <f>Q5/B5*100</f>
        <v>39.921530161844046</v>
      </c>
      <c r="U5" s="83">
        <f>R5/C5*100</f>
        <v>44.806421152030218</v>
      </c>
      <c r="V5" s="84">
        <f>S5/D5*100</f>
        <v>42.410392109694492</v>
      </c>
      <c r="W5" s="82">
        <f>(E5+H5)/Q5*100</f>
        <v>33.415233415233416</v>
      </c>
      <c r="X5" s="83">
        <f>(F5+I5)/R5*100</f>
        <v>41.938883034773447</v>
      </c>
      <c r="Y5" s="85">
        <f>(G5+J5)/S5*100</f>
        <v>38.003403289846851</v>
      </c>
      <c r="Z5" s="69" t="s">
        <v>4</v>
      </c>
      <c r="AA5" s="36">
        <v>1</v>
      </c>
      <c r="AB5" s="82">
        <f>N5/B5*100</f>
        <v>26.385483079941146</v>
      </c>
      <c r="AC5" s="83">
        <f t="shared" ref="AC5:AC60" si="6">O5/C5*100</f>
        <v>25.826251180358827</v>
      </c>
      <c r="AD5" s="84">
        <f>P5/D5*100</f>
        <v>26.100553283617995</v>
      </c>
    </row>
    <row r="6" spans="1:30" ht="12" customHeight="1" x14ac:dyDescent="0.15">
      <c r="A6" s="11" t="s">
        <v>27</v>
      </c>
      <c r="B6" s="168">
        <v>1091</v>
      </c>
      <c r="C6" s="169">
        <v>1049</v>
      </c>
      <c r="D6" s="1">
        <f t="shared" si="0"/>
        <v>2140</v>
      </c>
      <c r="E6" s="168">
        <v>116</v>
      </c>
      <c r="F6" s="169">
        <v>157</v>
      </c>
      <c r="G6" s="1">
        <f t="shared" si="1"/>
        <v>273</v>
      </c>
      <c r="H6" s="168">
        <v>80</v>
      </c>
      <c r="I6" s="169">
        <v>116</v>
      </c>
      <c r="J6" s="1">
        <f t="shared" si="2"/>
        <v>196</v>
      </c>
      <c r="K6" s="168">
        <v>0</v>
      </c>
      <c r="L6" s="169">
        <v>1</v>
      </c>
      <c r="M6" s="1">
        <f t="shared" si="3"/>
        <v>1</v>
      </c>
      <c r="N6" s="168">
        <v>252</v>
      </c>
      <c r="O6" s="169">
        <v>212</v>
      </c>
      <c r="P6" s="1">
        <f t="shared" si="4"/>
        <v>464</v>
      </c>
      <c r="Q6" s="87">
        <f t="shared" ref="Q6:R37" si="7">SUMIF($E$4:$P$4,Q$4,$E6:$P6)</f>
        <v>448</v>
      </c>
      <c r="R6" s="88">
        <f t="shared" si="7"/>
        <v>486</v>
      </c>
      <c r="S6" s="2">
        <f t="shared" si="5"/>
        <v>934</v>
      </c>
      <c r="T6" s="89">
        <f t="shared" ref="T6:V58" si="8">Q6/B6*100</f>
        <v>41.06324472960587</v>
      </c>
      <c r="U6" s="90">
        <f t="shared" si="8"/>
        <v>46.329837940896091</v>
      </c>
      <c r="V6" s="91">
        <f t="shared" si="8"/>
        <v>43.644859813084111</v>
      </c>
      <c r="W6" s="89">
        <f t="shared" ref="W6:Y58" si="9">(E6+H6)/Q6*100</f>
        <v>43.75</v>
      </c>
      <c r="X6" s="90">
        <f t="shared" si="9"/>
        <v>56.172839506172842</v>
      </c>
      <c r="Y6" s="92">
        <f t="shared" si="9"/>
        <v>50.214132762312637</v>
      </c>
      <c r="Z6" s="70" t="s">
        <v>4</v>
      </c>
      <c r="AA6" s="17">
        <f t="shared" ref="AA6:AA14" si="10">AA5+1</f>
        <v>2</v>
      </c>
      <c r="AB6" s="89">
        <f t="shared" ref="AB6:AD69" si="11">N6/B6*100</f>
        <v>23.098075160403301</v>
      </c>
      <c r="AC6" s="90">
        <f t="shared" si="6"/>
        <v>20.20972354623451</v>
      </c>
      <c r="AD6" s="91">
        <f t="shared" ref="AD6:AD60" si="12">P6/D6*100</f>
        <v>21.682242990654206</v>
      </c>
    </row>
    <row r="7" spans="1:30" s="86" customFormat="1" ht="12" customHeight="1" x14ac:dyDescent="0.15">
      <c r="A7" s="37" t="s">
        <v>28</v>
      </c>
      <c r="B7" s="170">
        <v>2749</v>
      </c>
      <c r="C7" s="171">
        <v>2609</v>
      </c>
      <c r="D7" s="38">
        <f t="shared" si="0"/>
        <v>5358</v>
      </c>
      <c r="E7" s="170">
        <v>303</v>
      </c>
      <c r="F7" s="171">
        <v>324</v>
      </c>
      <c r="G7" s="38">
        <f t="shared" si="1"/>
        <v>627</v>
      </c>
      <c r="H7" s="170">
        <v>253</v>
      </c>
      <c r="I7" s="171">
        <v>341</v>
      </c>
      <c r="J7" s="38">
        <f t="shared" si="2"/>
        <v>594</v>
      </c>
      <c r="K7" s="170">
        <v>3</v>
      </c>
      <c r="L7" s="171">
        <v>4</v>
      </c>
      <c r="M7" s="38">
        <f t="shared" si="3"/>
        <v>7</v>
      </c>
      <c r="N7" s="170">
        <v>602</v>
      </c>
      <c r="O7" s="171">
        <v>556</v>
      </c>
      <c r="P7" s="38">
        <f t="shared" si="4"/>
        <v>1158</v>
      </c>
      <c r="Q7" s="93">
        <f t="shared" si="7"/>
        <v>1161</v>
      </c>
      <c r="R7" s="94">
        <f t="shared" si="7"/>
        <v>1225</v>
      </c>
      <c r="S7" s="39">
        <f t="shared" si="5"/>
        <v>2386</v>
      </c>
      <c r="T7" s="95">
        <f t="shared" si="8"/>
        <v>42.233539468897781</v>
      </c>
      <c r="U7" s="96">
        <f t="shared" si="8"/>
        <v>46.952855500191646</v>
      </c>
      <c r="V7" s="97">
        <f t="shared" si="8"/>
        <v>44.531541620007467</v>
      </c>
      <c r="W7" s="95">
        <f t="shared" si="9"/>
        <v>47.88975021533161</v>
      </c>
      <c r="X7" s="96">
        <f t="shared" si="9"/>
        <v>54.285714285714285</v>
      </c>
      <c r="Y7" s="98">
        <f t="shared" si="9"/>
        <v>51.173512154233023</v>
      </c>
      <c r="Z7" s="71" t="s">
        <v>4</v>
      </c>
      <c r="AA7" s="40">
        <f t="shared" si="10"/>
        <v>3</v>
      </c>
      <c r="AB7" s="95">
        <f t="shared" si="11"/>
        <v>21.898872317206255</v>
      </c>
      <c r="AC7" s="96">
        <f t="shared" si="6"/>
        <v>21.310847067842083</v>
      </c>
      <c r="AD7" s="97">
        <f t="shared" si="12"/>
        <v>21.612541993281077</v>
      </c>
    </row>
    <row r="8" spans="1:30" ht="12" customHeight="1" x14ac:dyDescent="0.15">
      <c r="A8" s="11" t="s">
        <v>29</v>
      </c>
      <c r="B8" s="168">
        <v>814</v>
      </c>
      <c r="C8" s="169">
        <v>790</v>
      </c>
      <c r="D8" s="1">
        <f t="shared" si="0"/>
        <v>1604</v>
      </c>
      <c r="E8" s="168">
        <v>94</v>
      </c>
      <c r="F8" s="169">
        <v>112</v>
      </c>
      <c r="G8" s="1">
        <f t="shared" si="1"/>
        <v>206</v>
      </c>
      <c r="H8" s="168">
        <v>66</v>
      </c>
      <c r="I8" s="169">
        <v>79</v>
      </c>
      <c r="J8" s="1">
        <f t="shared" si="2"/>
        <v>145</v>
      </c>
      <c r="K8" s="168">
        <v>1</v>
      </c>
      <c r="L8" s="169">
        <v>1</v>
      </c>
      <c r="M8" s="1">
        <f t="shared" si="3"/>
        <v>2</v>
      </c>
      <c r="N8" s="168">
        <v>233</v>
      </c>
      <c r="O8" s="169">
        <v>216</v>
      </c>
      <c r="P8" s="1">
        <f t="shared" si="4"/>
        <v>449</v>
      </c>
      <c r="Q8" s="87">
        <f t="shared" si="7"/>
        <v>394</v>
      </c>
      <c r="R8" s="88">
        <f t="shared" si="7"/>
        <v>408</v>
      </c>
      <c r="S8" s="2">
        <f t="shared" si="5"/>
        <v>802</v>
      </c>
      <c r="T8" s="89">
        <f t="shared" si="8"/>
        <v>48.402948402948404</v>
      </c>
      <c r="U8" s="90">
        <f t="shared" si="8"/>
        <v>51.645569620253163</v>
      </c>
      <c r="V8" s="91">
        <f t="shared" si="8"/>
        <v>50</v>
      </c>
      <c r="W8" s="89">
        <f t="shared" si="9"/>
        <v>40.609137055837564</v>
      </c>
      <c r="X8" s="90">
        <f t="shared" si="9"/>
        <v>46.813725490196077</v>
      </c>
      <c r="Y8" s="92">
        <f t="shared" si="9"/>
        <v>43.765586034912715</v>
      </c>
      <c r="Z8" s="70" t="s">
        <v>4</v>
      </c>
      <c r="AA8" s="17">
        <f t="shared" si="10"/>
        <v>4</v>
      </c>
      <c r="AB8" s="89">
        <f t="shared" si="11"/>
        <v>28.624078624078624</v>
      </c>
      <c r="AC8" s="90">
        <f t="shared" si="6"/>
        <v>27.341772151898734</v>
      </c>
      <c r="AD8" s="91">
        <f t="shared" si="12"/>
        <v>27.992518703241899</v>
      </c>
    </row>
    <row r="9" spans="1:30" s="86" customFormat="1" ht="12" customHeight="1" x14ac:dyDescent="0.15">
      <c r="A9" s="37" t="s">
        <v>30</v>
      </c>
      <c r="B9" s="170">
        <v>1717</v>
      </c>
      <c r="C9" s="171">
        <v>1657</v>
      </c>
      <c r="D9" s="38">
        <f t="shared" si="0"/>
        <v>3374</v>
      </c>
      <c r="E9" s="170">
        <v>140</v>
      </c>
      <c r="F9" s="171">
        <v>185</v>
      </c>
      <c r="G9" s="38">
        <f t="shared" si="1"/>
        <v>325</v>
      </c>
      <c r="H9" s="170">
        <v>119</v>
      </c>
      <c r="I9" s="171">
        <v>170</v>
      </c>
      <c r="J9" s="38">
        <f t="shared" si="2"/>
        <v>289</v>
      </c>
      <c r="K9" s="170">
        <v>5</v>
      </c>
      <c r="L9" s="171">
        <v>8</v>
      </c>
      <c r="M9" s="38">
        <f t="shared" si="3"/>
        <v>13</v>
      </c>
      <c r="N9" s="170">
        <v>471</v>
      </c>
      <c r="O9" s="171">
        <v>460</v>
      </c>
      <c r="P9" s="38">
        <f t="shared" si="4"/>
        <v>931</v>
      </c>
      <c r="Q9" s="93">
        <f t="shared" si="7"/>
        <v>735</v>
      </c>
      <c r="R9" s="94">
        <f t="shared" si="7"/>
        <v>823</v>
      </c>
      <c r="S9" s="39">
        <f t="shared" si="5"/>
        <v>1558</v>
      </c>
      <c r="T9" s="95">
        <f t="shared" si="8"/>
        <v>42.807221898660451</v>
      </c>
      <c r="U9" s="96">
        <f t="shared" si="8"/>
        <v>49.668074834037419</v>
      </c>
      <c r="V9" s="97">
        <f t="shared" si="8"/>
        <v>46.176644931831653</v>
      </c>
      <c r="W9" s="95">
        <f t="shared" si="9"/>
        <v>35.238095238095241</v>
      </c>
      <c r="X9" s="96">
        <f t="shared" si="9"/>
        <v>43.13487241798299</v>
      </c>
      <c r="Y9" s="98">
        <f t="shared" si="9"/>
        <v>39.409499358151479</v>
      </c>
      <c r="Z9" s="71" t="s">
        <v>4</v>
      </c>
      <c r="AA9" s="40">
        <f t="shared" si="10"/>
        <v>5</v>
      </c>
      <c r="AB9" s="95">
        <f t="shared" si="11"/>
        <v>27.431566686080373</v>
      </c>
      <c r="AC9" s="96">
        <f t="shared" si="6"/>
        <v>27.76101388050694</v>
      </c>
      <c r="AD9" s="97">
        <f t="shared" si="12"/>
        <v>27.593360995850624</v>
      </c>
    </row>
    <row r="10" spans="1:30" ht="12" customHeight="1" x14ac:dyDescent="0.15">
      <c r="A10" s="11" t="s">
        <v>31</v>
      </c>
      <c r="B10" s="168">
        <v>562</v>
      </c>
      <c r="C10" s="169">
        <v>582</v>
      </c>
      <c r="D10" s="1">
        <f t="shared" si="0"/>
        <v>1144</v>
      </c>
      <c r="E10" s="168">
        <v>80</v>
      </c>
      <c r="F10" s="169">
        <v>126</v>
      </c>
      <c r="G10" s="1">
        <f t="shared" si="1"/>
        <v>206</v>
      </c>
      <c r="H10" s="168">
        <v>26</v>
      </c>
      <c r="I10" s="169">
        <v>46</v>
      </c>
      <c r="J10" s="1">
        <f t="shared" si="2"/>
        <v>72</v>
      </c>
      <c r="K10" s="168">
        <v>1</v>
      </c>
      <c r="L10" s="169">
        <v>1</v>
      </c>
      <c r="M10" s="1">
        <f t="shared" si="3"/>
        <v>2</v>
      </c>
      <c r="N10" s="168">
        <v>167</v>
      </c>
      <c r="O10" s="169">
        <v>136</v>
      </c>
      <c r="P10" s="1">
        <f t="shared" si="4"/>
        <v>303</v>
      </c>
      <c r="Q10" s="87">
        <f t="shared" si="7"/>
        <v>274</v>
      </c>
      <c r="R10" s="88">
        <f t="shared" si="7"/>
        <v>309</v>
      </c>
      <c r="S10" s="2">
        <f t="shared" si="5"/>
        <v>583</v>
      </c>
      <c r="T10" s="89">
        <f t="shared" si="8"/>
        <v>48.754448398576514</v>
      </c>
      <c r="U10" s="90">
        <f t="shared" si="8"/>
        <v>53.092783505154642</v>
      </c>
      <c r="V10" s="91">
        <f t="shared" si="8"/>
        <v>50.96153846153846</v>
      </c>
      <c r="W10" s="89">
        <f t="shared" si="9"/>
        <v>38.686131386861319</v>
      </c>
      <c r="X10" s="90">
        <f t="shared" si="9"/>
        <v>55.663430420711975</v>
      </c>
      <c r="Y10" s="92">
        <f t="shared" si="9"/>
        <v>47.684391080617495</v>
      </c>
      <c r="Z10" s="70" t="s">
        <v>4</v>
      </c>
      <c r="AA10" s="17">
        <f t="shared" si="10"/>
        <v>6</v>
      </c>
      <c r="AB10" s="89">
        <f t="shared" si="11"/>
        <v>29.715302491103202</v>
      </c>
      <c r="AC10" s="90">
        <f t="shared" si="6"/>
        <v>23.367697594501717</v>
      </c>
      <c r="AD10" s="91">
        <f t="shared" si="12"/>
        <v>26.486013986013983</v>
      </c>
    </row>
    <row r="11" spans="1:30" s="86" customFormat="1" ht="12" customHeight="1" x14ac:dyDescent="0.15">
      <c r="A11" s="37" t="s">
        <v>32</v>
      </c>
      <c r="B11" s="170">
        <v>1839</v>
      </c>
      <c r="C11" s="171">
        <v>1783</v>
      </c>
      <c r="D11" s="38">
        <f t="shared" si="0"/>
        <v>3622</v>
      </c>
      <c r="E11" s="170">
        <v>125</v>
      </c>
      <c r="F11" s="171">
        <v>134</v>
      </c>
      <c r="G11" s="38">
        <f t="shared" si="1"/>
        <v>259</v>
      </c>
      <c r="H11" s="170">
        <v>97</v>
      </c>
      <c r="I11" s="171">
        <v>159</v>
      </c>
      <c r="J11" s="38">
        <f t="shared" si="2"/>
        <v>256</v>
      </c>
      <c r="K11" s="170">
        <v>3</v>
      </c>
      <c r="L11" s="171">
        <v>2</v>
      </c>
      <c r="M11" s="38">
        <f t="shared" si="3"/>
        <v>5</v>
      </c>
      <c r="N11" s="170">
        <v>608</v>
      </c>
      <c r="O11" s="171">
        <v>596</v>
      </c>
      <c r="P11" s="38">
        <f t="shared" si="4"/>
        <v>1204</v>
      </c>
      <c r="Q11" s="93">
        <f t="shared" si="7"/>
        <v>833</v>
      </c>
      <c r="R11" s="94">
        <f t="shared" si="7"/>
        <v>891</v>
      </c>
      <c r="S11" s="39">
        <f t="shared" si="5"/>
        <v>1724</v>
      </c>
      <c r="T11" s="95">
        <f t="shared" si="8"/>
        <v>45.296356715606308</v>
      </c>
      <c r="U11" s="96">
        <f t="shared" si="8"/>
        <v>49.971957375210316</v>
      </c>
      <c r="V11" s="97">
        <f t="shared" si="8"/>
        <v>47.598012147984534</v>
      </c>
      <c r="W11" s="95">
        <f t="shared" si="9"/>
        <v>26.650660264105642</v>
      </c>
      <c r="X11" s="96">
        <f t="shared" si="9"/>
        <v>32.884399551066217</v>
      </c>
      <c r="Y11" s="98">
        <f t="shared" si="9"/>
        <v>29.872389791183295</v>
      </c>
      <c r="Z11" s="71" t="s">
        <v>4</v>
      </c>
      <c r="AA11" s="40">
        <f t="shared" si="10"/>
        <v>7</v>
      </c>
      <c r="AB11" s="95">
        <f t="shared" si="11"/>
        <v>33.061446438281678</v>
      </c>
      <c r="AC11" s="96">
        <f t="shared" si="6"/>
        <v>33.426808749298935</v>
      </c>
      <c r="AD11" s="97">
        <f t="shared" si="12"/>
        <v>33.241303147432362</v>
      </c>
    </row>
    <row r="12" spans="1:30" ht="12" customHeight="1" x14ac:dyDescent="0.15">
      <c r="A12" s="11" t="s">
        <v>33</v>
      </c>
      <c r="B12" s="168">
        <v>821</v>
      </c>
      <c r="C12" s="169">
        <v>836</v>
      </c>
      <c r="D12" s="1">
        <f t="shared" si="0"/>
        <v>1657</v>
      </c>
      <c r="E12" s="168">
        <v>102</v>
      </c>
      <c r="F12" s="169">
        <v>118</v>
      </c>
      <c r="G12" s="1">
        <f t="shared" si="1"/>
        <v>220</v>
      </c>
      <c r="H12" s="168">
        <v>89</v>
      </c>
      <c r="I12" s="169">
        <v>125</v>
      </c>
      <c r="J12" s="1">
        <f t="shared" si="2"/>
        <v>214</v>
      </c>
      <c r="K12" s="168">
        <v>1</v>
      </c>
      <c r="L12" s="169">
        <v>4</v>
      </c>
      <c r="M12" s="1">
        <f t="shared" si="3"/>
        <v>5</v>
      </c>
      <c r="N12" s="168">
        <v>320</v>
      </c>
      <c r="O12" s="169">
        <v>299</v>
      </c>
      <c r="P12" s="1">
        <f t="shared" si="4"/>
        <v>619</v>
      </c>
      <c r="Q12" s="87">
        <f t="shared" si="7"/>
        <v>512</v>
      </c>
      <c r="R12" s="88">
        <f t="shared" si="7"/>
        <v>546</v>
      </c>
      <c r="S12" s="2">
        <f t="shared" si="5"/>
        <v>1058</v>
      </c>
      <c r="T12" s="89">
        <f t="shared" si="8"/>
        <v>62.362971985383673</v>
      </c>
      <c r="U12" s="90">
        <f t="shared" si="8"/>
        <v>65.311004784689004</v>
      </c>
      <c r="V12" s="91">
        <f t="shared" si="8"/>
        <v>63.85033192516596</v>
      </c>
      <c r="W12" s="89">
        <f t="shared" si="9"/>
        <v>37.3046875</v>
      </c>
      <c r="X12" s="90">
        <f t="shared" si="9"/>
        <v>44.505494505494504</v>
      </c>
      <c r="Y12" s="92">
        <f t="shared" si="9"/>
        <v>41.02079395085066</v>
      </c>
      <c r="Z12" s="70" t="s">
        <v>4</v>
      </c>
      <c r="AA12" s="17">
        <f t="shared" si="10"/>
        <v>8</v>
      </c>
      <c r="AB12" s="89">
        <f t="shared" si="11"/>
        <v>38.976857490864795</v>
      </c>
      <c r="AC12" s="90">
        <f t="shared" si="6"/>
        <v>35.76555023923445</v>
      </c>
      <c r="AD12" s="91">
        <f t="shared" si="12"/>
        <v>37.356668678334337</v>
      </c>
    </row>
    <row r="13" spans="1:30" s="86" customFormat="1" ht="12" customHeight="1" x14ac:dyDescent="0.15">
      <c r="A13" s="37" t="s">
        <v>34</v>
      </c>
      <c r="B13" s="170">
        <v>1371</v>
      </c>
      <c r="C13" s="171">
        <v>1423</v>
      </c>
      <c r="D13" s="38">
        <f t="shared" si="0"/>
        <v>2794</v>
      </c>
      <c r="E13" s="170">
        <v>74</v>
      </c>
      <c r="F13" s="171">
        <v>111</v>
      </c>
      <c r="G13" s="38">
        <f t="shared" si="1"/>
        <v>185</v>
      </c>
      <c r="H13" s="170">
        <v>103</v>
      </c>
      <c r="I13" s="171">
        <v>143</v>
      </c>
      <c r="J13" s="38">
        <f t="shared" si="2"/>
        <v>246</v>
      </c>
      <c r="K13" s="170">
        <v>5</v>
      </c>
      <c r="L13" s="171">
        <v>1</v>
      </c>
      <c r="M13" s="38">
        <f t="shared" si="3"/>
        <v>6</v>
      </c>
      <c r="N13" s="170">
        <v>411</v>
      </c>
      <c r="O13" s="171">
        <v>403</v>
      </c>
      <c r="P13" s="38">
        <f t="shared" si="4"/>
        <v>814</v>
      </c>
      <c r="Q13" s="93">
        <f t="shared" si="7"/>
        <v>593</v>
      </c>
      <c r="R13" s="94">
        <f t="shared" si="7"/>
        <v>658</v>
      </c>
      <c r="S13" s="39">
        <f t="shared" si="5"/>
        <v>1251</v>
      </c>
      <c r="T13" s="95">
        <f t="shared" si="8"/>
        <v>43.253099927060539</v>
      </c>
      <c r="U13" s="96">
        <f t="shared" si="8"/>
        <v>46.240337315530574</v>
      </c>
      <c r="V13" s="97">
        <f t="shared" si="8"/>
        <v>44.774516821760919</v>
      </c>
      <c r="W13" s="95">
        <f t="shared" si="9"/>
        <v>29.848229342327148</v>
      </c>
      <c r="X13" s="96">
        <f t="shared" si="9"/>
        <v>38.601823708206688</v>
      </c>
      <c r="Y13" s="98">
        <f t="shared" si="9"/>
        <v>34.452438049560349</v>
      </c>
      <c r="Z13" s="71" t="s">
        <v>4</v>
      </c>
      <c r="AA13" s="40">
        <f t="shared" si="10"/>
        <v>9</v>
      </c>
      <c r="AB13" s="95">
        <f t="shared" si="11"/>
        <v>29.978118161925604</v>
      </c>
      <c r="AC13" s="96">
        <f t="shared" si="6"/>
        <v>28.320449754040762</v>
      </c>
      <c r="AD13" s="97">
        <f t="shared" si="12"/>
        <v>29.133858267716533</v>
      </c>
    </row>
    <row r="14" spans="1:30" ht="12" customHeight="1" x14ac:dyDescent="0.15">
      <c r="A14" s="12" t="s">
        <v>35</v>
      </c>
      <c r="B14" s="172">
        <v>1945</v>
      </c>
      <c r="C14" s="173">
        <v>1983</v>
      </c>
      <c r="D14" s="3">
        <f t="shared" si="0"/>
        <v>3928</v>
      </c>
      <c r="E14" s="172">
        <v>134</v>
      </c>
      <c r="F14" s="173">
        <v>179</v>
      </c>
      <c r="G14" s="3">
        <f t="shared" si="1"/>
        <v>313</v>
      </c>
      <c r="H14" s="172">
        <v>146</v>
      </c>
      <c r="I14" s="173">
        <v>199</v>
      </c>
      <c r="J14" s="3">
        <f t="shared" si="2"/>
        <v>345</v>
      </c>
      <c r="K14" s="172">
        <v>3</v>
      </c>
      <c r="L14" s="173">
        <v>5</v>
      </c>
      <c r="M14" s="3">
        <f t="shared" si="3"/>
        <v>8</v>
      </c>
      <c r="N14" s="172">
        <v>591</v>
      </c>
      <c r="O14" s="173">
        <v>583</v>
      </c>
      <c r="P14" s="3">
        <f t="shared" si="4"/>
        <v>1174</v>
      </c>
      <c r="Q14" s="99">
        <f t="shared" si="7"/>
        <v>874</v>
      </c>
      <c r="R14" s="100">
        <f t="shared" si="7"/>
        <v>966</v>
      </c>
      <c r="S14" s="4">
        <f t="shared" si="5"/>
        <v>1840</v>
      </c>
      <c r="T14" s="101">
        <f t="shared" si="8"/>
        <v>44.935732647814909</v>
      </c>
      <c r="U14" s="102">
        <f t="shared" si="8"/>
        <v>48.714069591527988</v>
      </c>
      <c r="V14" s="103">
        <f t="shared" si="8"/>
        <v>46.843177189409367</v>
      </c>
      <c r="W14" s="101">
        <f t="shared" si="9"/>
        <v>32.036613272311214</v>
      </c>
      <c r="X14" s="102">
        <f t="shared" si="9"/>
        <v>39.130434782608695</v>
      </c>
      <c r="Y14" s="104">
        <f t="shared" si="9"/>
        <v>35.760869565217391</v>
      </c>
      <c r="Z14" s="72" t="s">
        <v>4</v>
      </c>
      <c r="AA14" s="18">
        <f t="shared" si="10"/>
        <v>10</v>
      </c>
      <c r="AB14" s="101">
        <f t="shared" si="11"/>
        <v>30.385604113110542</v>
      </c>
      <c r="AC14" s="102">
        <f t="shared" si="6"/>
        <v>29.39989914271306</v>
      </c>
      <c r="AD14" s="103">
        <f t="shared" si="12"/>
        <v>29.887983706720977</v>
      </c>
    </row>
    <row r="15" spans="1:30" s="86" customFormat="1" ht="12" customHeight="1" x14ac:dyDescent="0.15">
      <c r="A15" s="41" t="s">
        <v>36</v>
      </c>
      <c r="B15" s="174">
        <v>549</v>
      </c>
      <c r="C15" s="175">
        <v>604</v>
      </c>
      <c r="D15" s="42">
        <f t="shared" si="0"/>
        <v>1153</v>
      </c>
      <c r="E15" s="174">
        <v>20</v>
      </c>
      <c r="F15" s="175">
        <v>23</v>
      </c>
      <c r="G15" s="42">
        <f t="shared" si="1"/>
        <v>43</v>
      </c>
      <c r="H15" s="174">
        <v>92</v>
      </c>
      <c r="I15" s="175">
        <v>132</v>
      </c>
      <c r="J15" s="42">
        <f t="shared" si="2"/>
        <v>224</v>
      </c>
      <c r="K15" s="174">
        <v>1</v>
      </c>
      <c r="L15" s="175">
        <v>2</v>
      </c>
      <c r="M15" s="42">
        <f t="shared" si="3"/>
        <v>3</v>
      </c>
      <c r="N15" s="174">
        <v>240</v>
      </c>
      <c r="O15" s="175">
        <v>240</v>
      </c>
      <c r="P15" s="42">
        <f t="shared" si="4"/>
        <v>480</v>
      </c>
      <c r="Q15" s="105">
        <f t="shared" si="7"/>
        <v>353</v>
      </c>
      <c r="R15" s="106">
        <f t="shared" si="7"/>
        <v>397</v>
      </c>
      <c r="S15" s="43">
        <f t="shared" si="5"/>
        <v>750</v>
      </c>
      <c r="T15" s="107">
        <f t="shared" si="8"/>
        <v>64.298724954462656</v>
      </c>
      <c r="U15" s="108">
        <f t="shared" si="8"/>
        <v>65.728476821192046</v>
      </c>
      <c r="V15" s="109">
        <f t="shared" si="8"/>
        <v>65.047701647875115</v>
      </c>
      <c r="W15" s="107">
        <f t="shared" si="9"/>
        <v>31.728045325779036</v>
      </c>
      <c r="X15" s="108">
        <f t="shared" si="9"/>
        <v>39.042821158690174</v>
      </c>
      <c r="Y15" s="110">
        <f t="shared" si="9"/>
        <v>35.6</v>
      </c>
      <c r="Z15" s="73" t="s">
        <v>11</v>
      </c>
      <c r="AA15" s="44">
        <v>1</v>
      </c>
      <c r="AB15" s="107">
        <f t="shared" si="11"/>
        <v>43.715846994535518</v>
      </c>
      <c r="AC15" s="108">
        <f t="shared" si="6"/>
        <v>39.735099337748345</v>
      </c>
      <c r="AD15" s="109">
        <f t="shared" si="12"/>
        <v>41.630529054640071</v>
      </c>
    </row>
    <row r="16" spans="1:30" ht="12" customHeight="1" x14ac:dyDescent="0.15">
      <c r="A16" s="11" t="s">
        <v>37</v>
      </c>
      <c r="B16" s="176">
        <v>500</v>
      </c>
      <c r="C16" s="177">
        <v>535</v>
      </c>
      <c r="D16" s="1">
        <f t="shared" si="0"/>
        <v>1035</v>
      </c>
      <c r="E16" s="176">
        <v>11</v>
      </c>
      <c r="F16" s="177">
        <v>16</v>
      </c>
      <c r="G16" s="1">
        <f t="shared" si="1"/>
        <v>27</v>
      </c>
      <c r="H16" s="176">
        <v>66</v>
      </c>
      <c r="I16" s="177">
        <v>86</v>
      </c>
      <c r="J16" s="1">
        <f t="shared" si="2"/>
        <v>152</v>
      </c>
      <c r="K16" s="176">
        <v>1</v>
      </c>
      <c r="L16" s="177">
        <v>1</v>
      </c>
      <c r="M16" s="1">
        <f t="shared" si="3"/>
        <v>2</v>
      </c>
      <c r="N16" s="176">
        <v>197</v>
      </c>
      <c r="O16" s="177">
        <v>167</v>
      </c>
      <c r="P16" s="1">
        <f t="shared" si="4"/>
        <v>364</v>
      </c>
      <c r="Q16" s="87">
        <f t="shared" si="7"/>
        <v>275</v>
      </c>
      <c r="R16" s="88">
        <f t="shared" si="7"/>
        <v>270</v>
      </c>
      <c r="S16" s="2">
        <f t="shared" si="5"/>
        <v>545</v>
      </c>
      <c r="T16" s="89">
        <f t="shared" si="8"/>
        <v>55.000000000000007</v>
      </c>
      <c r="U16" s="90">
        <f t="shared" si="8"/>
        <v>50.467289719626166</v>
      </c>
      <c r="V16" s="91">
        <f t="shared" si="8"/>
        <v>52.657004830917877</v>
      </c>
      <c r="W16" s="89">
        <f t="shared" si="9"/>
        <v>28.000000000000004</v>
      </c>
      <c r="X16" s="90">
        <f t="shared" si="9"/>
        <v>37.777777777777779</v>
      </c>
      <c r="Y16" s="92">
        <f t="shared" si="9"/>
        <v>32.844036697247709</v>
      </c>
      <c r="Z16" s="70" t="s">
        <v>11</v>
      </c>
      <c r="AA16" s="17">
        <f>AA15+1</f>
        <v>2</v>
      </c>
      <c r="AB16" s="89">
        <f t="shared" si="11"/>
        <v>39.4</v>
      </c>
      <c r="AC16" s="90">
        <f t="shared" si="6"/>
        <v>31.21495327102804</v>
      </c>
      <c r="AD16" s="91">
        <f t="shared" si="12"/>
        <v>35.169082125603865</v>
      </c>
    </row>
    <row r="17" spans="1:30" s="86" customFormat="1" ht="12" customHeight="1" x14ac:dyDescent="0.15">
      <c r="A17" s="37" t="s">
        <v>38</v>
      </c>
      <c r="B17" s="178">
        <v>1823</v>
      </c>
      <c r="C17" s="179">
        <v>1833</v>
      </c>
      <c r="D17" s="38">
        <f t="shared" si="0"/>
        <v>3656</v>
      </c>
      <c r="E17" s="178">
        <v>98</v>
      </c>
      <c r="F17" s="179">
        <v>122</v>
      </c>
      <c r="G17" s="38">
        <f t="shared" si="1"/>
        <v>220</v>
      </c>
      <c r="H17" s="178">
        <v>204</v>
      </c>
      <c r="I17" s="179">
        <v>296</v>
      </c>
      <c r="J17" s="38">
        <f t="shared" si="2"/>
        <v>500</v>
      </c>
      <c r="K17" s="178">
        <v>1</v>
      </c>
      <c r="L17" s="179">
        <v>5</v>
      </c>
      <c r="M17" s="38">
        <f t="shared" si="3"/>
        <v>6</v>
      </c>
      <c r="N17" s="178">
        <v>495</v>
      </c>
      <c r="O17" s="179">
        <v>459</v>
      </c>
      <c r="P17" s="38">
        <f t="shared" si="4"/>
        <v>954</v>
      </c>
      <c r="Q17" s="93">
        <f t="shared" si="7"/>
        <v>798</v>
      </c>
      <c r="R17" s="94">
        <f t="shared" si="7"/>
        <v>882</v>
      </c>
      <c r="S17" s="39">
        <f t="shared" si="5"/>
        <v>1680</v>
      </c>
      <c r="T17" s="95">
        <f t="shared" si="8"/>
        <v>43.773998902907294</v>
      </c>
      <c r="U17" s="96">
        <f t="shared" si="8"/>
        <v>48.117839607201304</v>
      </c>
      <c r="V17" s="97">
        <f t="shared" si="8"/>
        <v>45.951859956236326</v>
      </c>
      <c r="W17" s="95">
        <f t="shared" si="9"/>
        <v>37.84461152882205</v>
      </c>
      <c r="X17" s="96">
        <f t="shared" si="9"/>
        <v>47.392290249433103</v>
      </c>
      <c r="Y17" s="98">
        <f t="shared" si="9"/>
        <v>42.857142857142854</v>
      </c>
      <c r="Z17" s="71" t="s">
        <v>11</v>
      </c>
      <c r="AA17" s="40">
        <f>AA16+1</f>
        <v>3</v>
      </c>
      <c r="AB17" s="95">
        <f t="shared" si="11"/>
        <v>27.153044432254525</v>
      </c>
      <c r="AC17" s="96">
        <f t="shared" si="6"/>
        <v>25.040916530278235</v>
      </c>
      <c r="AD17" s="97">
        <f t="shared" si="12"/>
        <v>26.094091903719914</v>
      </c>
    </row>
    <row r="18" spans="1:30" ht="12" customHeight="1" x14ac:dyDescent="0.15">
      <c r="A18" s="11" t="s">
        <v>39</v>
      </c>
      <c r="B18" s="176">
        <v>147</v>
      </c>
      <c r="C18" s="177">
        <v>153</v>
      </c>
      <c r="D18" s="1">
        <f t="shared" si="0"/>
        <v>300</v>
      </c>
      <c r="E18" s="176">
        <v>14</v>
      </c>
      <c r="F18" s="177">
        <v>15</v>
      </c>
      <c r="G18" s="1">
        <f t="shared" si="1"/>
        <v>29</v>
      </c>
      <c r="H18" s="176">
        <v>21</v>
      </c>
      <c r="I18" s="177">
        <v>38</v>
      </c>
      <c r="J18" s="1">
        <f t="shared" si="2"/>
        <v>59</v>
      </c>
      <c r="K18" s="176">
        <v>2</v>
      </c>
      <c r="L18" s="177">
        <v>0</v>
      </c>
      <c r="M18" s="1">
        <f t="shared" si="3"/>
        <v>2</v>
      </c>
      <c r="N18" s="176">
        <v>59</v>
      </c>
      <c r="O18" s="177">
        <v>48</v>
      </c>
      <c r="P18" s="1">
        <f t="shared" si="4"/>
        <v>107</v>
      </c>
      <c r="Q18" s="87">
        <f t="shared" si="7"/>
        <v>96</v>
      </c>
      <c r="R18" s="88">
        <f t="shared" si="7"/>
        <v>101</v>
      </c>
      <c r="S18" s="2">
        <f t="shared" si="5"/>
        <v>197</v>
      </c>
      <c r="T18" s="89">
        <f t="shared" si="8"/>
        <v>65.306122448979593</v>
      </c>
      <c r="U18" s="90">
        <f t="shared" si="8"/>
        <v>66.013071895424829</v>
      </c>
      <c r="V18" s="91">
        <f t="shared" si="8"/>
        <v>65.666666666666657</v>
      </c>
      <c r="W18" s="89">
        <f t="shared" si="9"/>
        <v>36.458333333333329</v>
      </c>
      <c r="X18" s="90">
        <f t="shared" si="9"/>
        <v>52.475247524752476</v>
      </c>
      <c r="Y18" s="92">
        <f t="shared" si="9"/>
        <v>44.670050761421322</v>
      </c>
      <c r="Z18" s="70" t="s">
        <v>11</v>
      </c>
      <c r="AA18" s="17">
        <f>AA17+1</f>
        <v>4</v>
      </c>
      <c r="AB18" s="89">
        <f t="shared" si="11"/>
        <v>40.136054421768705</v>
      </c>
      <c r="AC18" s="90">
        <f t="shared" si="6"/>
        <v>31.372549019607842</v>
      </c>
      <c r="AD18" s="91">
        <f t="shared" si="12"/>
        <v>35.666666666666671</v>
      </c>
    </row>
    <row r="19" spans="1:30" s="86" customFormat="1" ht="12" customHeight="1" x14ac:dyDescent="0.15">
      <c r="A19" s="45" t="s">
        <v>40</v>
      </c>
      <c r="B19" s="180">
        <v>1675</v>
      </c>
      <c r="C19" s="181">
        <v>1555</v>
      </c>
      <c r="D19" s="46">
        <f t="shared" si="0"/>
        <v>3230</v>
      </c>
      <c r="E19" s="180">
        <v>62</v>
      </c>
      <c r="F19" s="181">
        <v>77</v>
      </c>
      <c r="G19" s="46">
        <f t="shared" si="1"/>
        <v>139</v>
      </c>
      <c r="H19" s="180">
        <v>163</v>
      </c>
      <c r="I19" s="181">
        <v>207</v>
      </c>
      <c r="J19" s="46">
        <f t="shared" si="2"/>
        <v>370</v>
      </c>
      <c r="K19" s="180">
        <v>1</v>
      </c>
      <c r="L19" s="181">
        <v>2</v>
      </c>
      <c r="M19" s="46">
        <f t="shared" si="3"/>
        <v>3</v>
      </c>
      <c r="N19" s="180">
        <v>449</v>
      </c>
      <c r="O19" s="181">
        <v>395</v>
      </c>
      <c r="P19" s="46">
        <f t="shared" si="4"/>
        <v>844</v>
      </c>
      <c r="Q19" s="111">
        <f t="shared" si="7"/>
        <v>675</v>
      </c>
      <c r="R19" s="112">
        <f t="shared" si="7"/>
        <v>681</v>
      </c>
      <c r="S19" s="47">
        <f t="shared" si="5"/>
        <v>1356</v>
      </c>
      <c r="T19" s="113">
        <f t="shared" si="8"/>
        <v>40.298507462686565</v>
      </c>
      <c r="U19" s="114">
        <f t="shared" si="8"/>
        <v>43.79421221864952</v>
      </c>
      <c r="V19" s="115">
        <f t="shared" si="8"/>
        <v>41.981424148606813</v>
      </c>
      <c r="W19" s="113">
        <f t="shared" si="9"/>
        <v>33.333333333333329</v>
      </c>
      <c r="X19" s="114">
        <f t="shared" si="9"/>
        <v>41.70337738619677</v>
      </c>
      <c r="Y19" s="116">
        <f t="shared" si="9"/>
        <v>37.536873156342182</v>
      </c>
      <c r="Z19" s="74" t="s">
        <v>11</v>
      </c>
      <c r="AA19" s="48">
        <f>AA18+1</f>
        <v>5</v>
      </c>
      <c r="AB19" s="113">
        <f t="shared" si="11"/>
        <v>26.805970149253731</v>
      </c>
      <c r="AC19" s="114">
        <f t="shared" si="6"/>
        <v>25.401929260450164</v>
      </c>
      <c r="AD19" s="115">
        <f t="shared" si="12"/>
        <v>26.130030959752322</v>
      </c>
    </row>
    <row r="20" spans="1:30" ht="12" customHeight="1" x14ac:dyDescent="0.15">
      <c r="A20" s="13" t="s">
        <v>41</v>
      </c>
      <c r="B20" s="182">
        <v>631</v>
      </c>
      <c r="C20" s="183">
        <v>657</v>
      </c>
      <c r="D20" s="28">
        <f t="shared" si="0"/>
        <v>1288</v>
      </c>
      <c r="E20" s="182">
        <v>48</v>
      </c>
      <c r="F20" s="183">
        <v>64</v>
      </c>
      <c r="G20" s="28">
        <f t="shared" si="1"/>
        <v>112</v>
      </c>
      <c r="H20" s="182">
        <v>67</v>
      </c>
      <c r="I20" s="183">
        <v>97</v>
      </c>
      <c r="J20" s="28">
        <f t="shared" si="2"/>
        <v>164</v>
      </c>
      <c r="K20" s="182">
        <v>0</v>
      </c>
      <c r="L20" s="183">
        <v>2</v>
      </c>
      <c r="M20" s="28">
        <f t="shared" si="3"/>
        <v>2</v>
      </c>
      <c r="N20" s="182">
        <v>270</v>
      </c>
      <c r="O20" s="183">
        <v>258</v>
      </c>
      <c r="P20" s="28">
        <f t="shared" si="4"/>
        <v>528</v>
      </c>
      <c r="Q20" s="117">
        <f t="shared" si="7"/>
        <v>385</v>
      </c>
      <c r="R20" s="118">
        <f t="shared" si="7"/>
        <v>421</v>
      </c>
      <c r="S20" s="29">
        <f t="shared" si="5"/>
        <v>806</v>
      </c>
      <c r="T20" s="119">
        <f t="shared" si="8"/>
        <v>61.014263074484944</v>
      </c>
      <c r="U20" s="120">
        <f t="shared" si="8"/>
        <v>64.079147640791476</v>
      </c>
      <c r="V20" s="121">
        <f t="shared" si="8"/>
        <v>62.577639751552795</v>
      </c>
      <c r="W20" s="119">
        <f t="shared" si="9"/>
        <v>29.870129870129869</v>
      </c>
      <c r="X20" s="120">
        <f t="shared" si="9"/>
        <v>38.242280285035626</v>
      </c>
      <c r="Y20" s="122">
        <f t="shared" si="9"/>
        <v>34.24317617866005</v>
      </c>
      <c r="Z20" s="75" t="s">
        <v>12</v>
      </c>
      <c r="AA20" s="19">
        <v>1</v>
      </c>
      <c r="AB20" s="119">
        <f t="shared" si="11"/>
        <v>42.789223454833596</v>
      </c>
      <c r="AC20" s="120">
        <f t="shared" si="6"/>
        <v>39.269406392694059</v>
      </c>
      <c r="AD20" s="121">
        <f t="shared" si="12"/>
        <v>40.993788819875775</v>
      </c>
    </row>
    <row r="21" spans="1:30" s="86" customFormat="1" ht="12" customHeight="1" x14ac:dyDescent="0.15">
      <c r="A21" s="37" t="s">
        <v>42</v>
      </c>
      <c r="B21" s="178">
        <v>457</v>
      </c>
      <c r="C21" s="179">
        <v>439</v>
      </c>
      <c r="D21" s="38">
        <f t="shared" si="0"/>
        <v>896</v>
      </c>
      <c r="E21" s="178">
        <v>48</v>
      </c>
      <c r="F21" s="179">
        <v>52</v>
      </c>
      <c r="G21" s="38">
        <f t="shared" si="1"/>
        <v>100</v>
      </c>
      <c r="H21" s="178">
        <v>51</v>
      </c>
      <c r="I21" s="179">
        <v>77</v>
      </c>
      <c r="J21" s="38">
        <f t="shared" si="2"/>
        <v>128</v>
      </c>
      <c r="K21" s="178">
        <v>1</v>
      </c>
      <c r="L21" s="179">
        <v>0</v>
      </c>
      <c r="M21" s="38">
        <f t="shared" si="3"/>
        <v>1</v>
      </c>
      <c r="N21" s="178">
        <v>175</v>
      </c>
      <c r="O21" s="179">
        <v>165</v>
      </c>
      <c r="P21" s="38">
        <f t="shared" si="4"/>
        <v>340</v>
      </c>
      <c r="Q21" s="93">
        <f t="shared" si="7"/>
        <v>275</v>
      </c>
      <c r="R21" s="94">
        <f t="shared" si="7"/>
        <v>294</v>
      </c>
      <c r="S21" s="39">
        <f t="shared" si="5"/>
        <v>569</v>
      </c>
      <c r="T21" s="95">
        <f t="shared" si="8"/>
        <v>60.17505470459519</v>
      </c>
      <c r="U21" s="96">
        <f t="shared" si="8"/>
        <v>66.970387243735757</v>
      </c>
      <c r="V21" s="97">
        <f t="shared" si="8"/>
        <v>63.504464285714292</v>
      </c>
      <c r="W21" s="95">
        <f t="shared" si="9"/>
        <v>36</v>
      </c>
      <c r="X21" s="96">
        <f t="shared" si="9"/>
        <v>43.877551020408163</v>
      </c>
      <c r="Y21" s="98">
        <f t="shared" si="9"/>
        <v>40.070298769771526</v>
      </c>
      <c r="Z21" s="71" t="s">
        <v>12</v>
      </c>
      <c r="AA21" s="40">
        <f>AA20+1</f>
        <v>2</v>
      </c>
      <c r="AB21" s="95">
        <f t="shared" si="11"/>
        <v>38.293216630196937</v>
      </c>
      <c r="AC21" s="96">
        <f t="shared" si="6"/>
        <v>37.585421412300683</v>
      </c>
      <c r="AD21" s="97">
        <f t="shared" si="12"/>
        <v>37.946428571428569</v>
      </c>
    </row>
    <row r="22" spans="1:30" ht="12" customHeight="1" x14ac:dyDescent="0.15">
      <c r="A22" s="12" t="s">
        <v>43</v>
      </c>
      <c r="B22" s="184">
        <v>365</v>
      </c>
      <c r="C22" s="185">
        <v>350</v>
      </c>
      <c r="D22" s="3">
        <f t="shared" si="0"/>
        <v>715</v>
      </c>
      <c r="E22" s="184">
        <v>15</v>
      </c>
      <c r="F22" s="185">
        <v>20</v>
      </c>
      <c r="G22" s="3">
        <f t="shared" si="1"/>
        <v>35</v>
      </c>
      <c r="H22" s="184">
        <v>30</v>
      </c>
      <c r="I22" s="185">
        <v>52</v>
      </c>
      <c r="J22" s="3">
        <f t="shared" si="2"/>
        <v>82</v>
      </c>
      <c r="K22" s="184">
        <v>6</v>
      </c>
      <c r="L22" s="185">
        <v>0</v>
      </c>
      <c r="M22" s="3">
        <f t="shared" si="3"/>
        <v>6</v>
      </c>
      <c r="N22" s="184">
        <v>156</v>
      </c>
      <c r="O22" s="185">
        <v>136</v>
      </c>
      <c r="P22" s="3">
        <f t="shared" si="4"/>
        <v>292</v>
      </c>
      <c r="Q22" s="99">
        <f t="shared" si="7"/>
        <v>207</v>
      </c>
      <c r="R22" s="100">
        <f t="shared" si="7"/>
        <v>208</v>
      </c>
      <c r="S22" s="4">
        <f t="shared" si="5"/>
        <v>415</v>
      </c>
      <c r="T22" s="101">
        <f t="shared" si="8"/>
        <v>56.712328767123289</v>
      </c>
      <c r="U22" s="102">
        <f t="shared" si="8"/>
        <v>59.428571428571431</v>
      </c>
      <c r="V22" s="103">
        <f t="shared" si="8"/>
        <v>58.04195804195804</v>
      </c>
      <c r="W22" s="101">
        <f t="shared" si="9"/>
        <v>21.739130434782609</v>
      </c>
      <c r="X22" s="102">
        <f t="shared" si="9"/>
        <v>34.615384615384613</v>
      </c>
      <c r="Y22" s="104">
        <f t="shared" si="9"/>
        <v>28.192771084337348</v>
      </c>
      <c r="Z22" s="72" t="s">
        <v>12</v>
      </c>
      <c r="AA22" s="18">
        <f>AA21+1</f>
        <v>3</v>
      </c>
      <c r="AB22" s="101">
        <f t="shared" si="11"/>
        <v>42.739726027397261</v>
      </c>
      <c r="AC22" s="102">
        <f t="shared" si="6"/>
        <v>38.857142857142854</v>
      </c>
      <c r="AD22" s="103">
        <f t="shared" si="12"/>
        <v>40.83916083916084</v>
      </c>
    </row>
    <row r="23" spans="1:30" s="86" customFormat="1" ht="12" customHeight="1" x14ac:dyDescent="0.15">
      <c r="A23" s="41" t="s">
        <v>44</v>
      </c>
      <c r="B23" s="174">
        <v>341</v>
      </c>
      <c r="C23" s="175">
        <v>416</v>
      </c>
      <c r="D23" s="42">
        <f t="shared" si="0"/>
        <v>757</v>
      </c>
      <c r="E23" s="174">
        <v>26</v>
      </c>
      <c r="F23" s="175">
        <v>26</v>
      </c>
      <c r="G23" s="42">
        <f t="shared" si="1"/>
        <v>52</v>
      </c>
      <c r="H23" s="174">
        <v>30</v>
      </c>
      <c r="I23" s="175">
        <v>43</v>
      </c>
      <c r="J23" s="42">
        <f t="shared" si="2"/>
        <v>73</v>
      </c>
      <c r="K23" s="174">
        <v>1</v>
      </c>
      <c r="L23" s="175">
        <v>4</v>
      </c>
      <c r="M23" s="42">
        <f t="shared" si="3"/>
        <v>5</v>
      </c>
      <c r="N23" s="174">
        <v>208</v>
      </c>
      <c r="O23" s="175">
        <v>212</v>
      </c>
      <c r="P23" s="42">
        <f t="shared" si="4"/>
        <v>420</v>
      </c>
      <c r="Q23" s="105">
        <f t="shared" si="7"/>
        <v>265</v>
      </c>
      <c r="R23" s="106">
        <f t="shared" si="7"/>
        <v>285</v>
      </c>
      <c r="S23" s="43">
        <f t="shared" si="5"/>
        <v>550</v>
      </c>
      <c r="T23" s="107">
        <f t="shared" si="8"/>
        <v>77.712609970674478</v>
      </c>
      <c r="U23" s="108">
        <f t="shared" si="8"/>
        <v>68.509615384615387</v>
      </c>
      <c r="V23" s="109">
        <f t="shared" si="8"/>
        <v>72.65521796565389</v>
      </c>
      <c r="W23" s="107">
        <f t="shared" si="9"/>
        <v>21.132075471698116</v>
      </c>
      <c r="X23" s="108">
        <f t="shared" si="9"/>
        <v>24.210526315789473</v>
      </c>
      <c r="Y23" s="110">
        <f t="shared" si="9"/>
        <v>22.727272727272727</v>
      </c>
      <c r="Z23" s="73" t="s">
        <v>13</v>
      </c>
      <c r="AA23" s="44">
        <v>1</v>
      </c>
      <c r="AB23" s="107">
        <f t="shared" si="11"/>
        <v>60.997067448680355</v>
      </c>
      <c r="AC23" s="108">
        <f t="shared" si="6"/>
        <v>50.96153846153846</v>
      </c>
      <c r="AD23" s="109">
        <f t="shared" si="12"/>
        <v>55.482166446499335</v>
      </c>
    </row>
    <row r="24" spans="1:30" ht="12" customHeight="1" x14ac:dyDescent="0.15">
      <c r="A24" s="12" t="s">
        <v>45</v>
      </c>
      <c r="B24" s="184">
        <v>53</v>
      </c>
      <c r="C24" s="185">
        <v>50</v>
      </c>
      <c r="D24" s="3">
        <f t="shared" si="0"/>
        <v>103</v>
      </c>
      <c r="E24" s="184">
        <v>5</v>
      </c>
      <c r="F24" s="185">
        <v>7</v>
      </c>
      <c r="G24" s="3">
        <f t="shared" si="1"/>
        <v>12</v>
      </c>
      <c r="H24" s="184">
        <v>3</v>
      </c>
      <c r="I24" s="185">
        <v>3</v>
      </c>
      <c r="J24" s="3">
        <f t="shared" si="2"/>
        <v>6</v>
      </c>
      <c r="K24" s="184">
        <v>0</v>
      </c>
      <c r="L24" s="185">
        <v>0</v>
      </c>
      <c r="M24" s="3">
        <f t="shared" si="3"/>
        <v>0</v>
      </c>
      <c r="N24" s="184">
        <v>36</v>
      </c>
      <c r="O24" s="185">
        <v>30</v>
      </c>
      <c r="P24" s="3">
        <f t="shared" si="4"/>
        <v>66</v>
      </c>
      <c r="Q24" s="99">
        <f t="shared" si="7"/>
        <v>44</v>
      </c>
      <c r="R24" s="100">
        <f t="shared" si="7"/>
        <v>40</v>
      </c>
      <c r="S24" s="4">
        <f t="shared" si="5"/>
        <v>84</v>
      </c>
      <c r="T24" s="101">
        <f t="shared" si="8"/>
        <v>83.018867924528308</v>
      </c>
      <c r="U24" s="102">
        <f t="shared" si="8"/>
        <v>80</v>
      </c>
      <c r="V24" s="103">
        <f t="shared" si="8"/>
        <v>81.553398058252426</v>
      </c>
      <c r="W24" s="101">
        <f t="shared" si="9"/>
        <v>18.181818181818183</v>
      </c>
      <c r="X24" s="102">
        <f t="shared" si="9"/>
        <v>25</v>
      </c>
      <c r="Y24" s="104">
        <f t="shared" si="9"/>
        <v>21.428571428571427</v>
      </c>
      <c r="Z24" s="72" t="s">
        <v>13</v>
      </c>
      <c r="AA24" s="18">
        <f>AA23+1</f>
        <v>2</v>
      </c>
      <c r="AB24" s="101">
        <f t="shared" si="11"/>
        <v>67.924528301886795</v>
      </c>
      <c r="AC24" s="102">
        <f t="shared" si="6"/>
        <v>60</v>
      </c>
      <c r="AD24" s="103">
        <f t="shared" si="12"/>
        <v>64.077669902912632</v>
      </c>
    </row>
    <row r="25" spans="1:30" s="86" customFormat="1" ht="12" customHeight="1" x14ac:dyDescent="0.15">
      <c r="A25" s="41" t="s">
        <v>46</v>
      </c>
      <c r="B25" s="174">
        <v>259</v>
      </c>
      <c r="C25" s="175">
        <v>271</v>
      </c>
      <c r="D25" s="42">
        <f t="shared" si="0"/>
        <v>530</v>
      </c>
      <c r="E25" s="174">
        <v>32</v>
      </c>
      <c r="F25" s="175">
        <v>40</v>
      </c>
      <c r="G25" s="42">
        <f t="shared" si="1"/>
        <v>72</v>
      </c>
      <c r="H25" s="174">
        <v>17</v>
      </c>
      <c r="I25" s="175">
        <v>34</v>
      </c>
      <c r="J25" s="42">
        <f t="shared" si="2"/>
        <v>51</v>
      </c>
      <c r="K25" s="174">
        <v>1</v>
      </c>
      <c r="L25" s="175">
        <v>0</v>
      </c>
      <c r="M25" s="42">
        <f t="shared" si="3"/>
        <v>1</v>
      </c>
      <c r="N25" s="174">
        <v>104</v>
      </c>
      <c r="O25" s="175">
        <v>83</v>
      </c>
      <c r="P25" s="42">
        <f t="shared" si="4"/>
        <v>187</v>
      </c>
      <c r="Q25" s="105">
        <f t="shared" si="7"/>
        <v>154</v>
      </c>
      <c r="R25" s="106">
        <f t="shared" si="7"/>
        <v>157</v>
      </c>
      <c r="S25" s="43">
        <f t="shared" si="5"/>
        <v>311</v>
      </c>
      <c r="T25" s="107">
        <f t="shared" si="8"/>
        <v>59.45945945945946</v>
      </c>
      <c r="U25" s="108">
        <f t="shared" si="8"/>
        <v>57.933579335793361</v>
      </c>
      <c r="V25" s="109">
        <f t="shared" si="8"/>
        <v>58.679245283018865</v>
      </c>
      <c r="W25" s="107">
        <f t="shared" si="9"/>
        <v>31.818181818181817</v>
      </c>
      <c r="X25" s="108">
        <f t="shared" si="9"/>
        <v>47.133757961783438</v>
      </c>
      <c r="Y25" s="110">
        <f t="shared" si="9"/>
        <v>39.549839228295816</v>
      </c>
      <c r="Z25" s="73" t="s">
        <v>14</v>
      </c>
      <c r="AA25" s="44">
        <v>1</v>
      </c>
      <c r="AB25" s="107">
        <f t="shared" si="11"/>
        <v>40.154440154440152</v>
      </c>
      <c r="AC25" s="108">
        <f t="shared" si="6"/>
        <v>30.627306273062732</v>
      </c>
      <c r="AD25" s="109">
        <f t="shared" si="12"/>
        <v>35.283018867924525</v>
      </c>
    </row>
    <row r="26" spans="1:30" ht="12" customHeight="1" x14ac:dyDescent="0.15">
      <c r="A26" s="12" t="s">
        <v>47</v>
      </c>
      <c r="B26" s="184">
        <v>122</v>
      </c>
      <c r="C26" s="185">
        <v>119</v>
      </c>
      <c r="D26" s="3">
        <f t="shared" si="0"/>
        <v>241</v>
      </c>
      <c r="E26" s="184">
        <v>14</v>
      </c>
      <c r="F26" s="185">
        <v>21</v>
      </c>
      <c r="G26" s="3">
        <f t="shared" si="1"/>
        <v>35</v>
      </c>
      <c r="H26" s="184">
        <v>19</v>
      </c>
      <c r="I26" s="185">
        <v>23</v>
      </c>
      <c r="J26" s="3">
        <f t="shared" si="2"/>
        <v>42</v>
      </c>
      <c r="K26" s="184">
        <v>1</v>
      </c>
      <c r="L26" s="185">
        <v>0</v>
      </c>
      <c r="M26" s="3">
        <f t="shared" si="3"/>
        <v>1</v>
      </c>
      <c r="N26" s="184">
        <v>45</v>
      </c>
      <c r="O26" s="185">
        <v>25</v>
      </c>
      <c r="P26" s="3">
        <f t="shared" si="4"/>
        <v>70</v>
      </c>
      <c r="Q26" s="99">
        <f t="shared" si="7"/>
        <v>79</v>
      </c>
      <c r="R26" s="100">
        <f t="shared" si="7"/>
        <v>69</v>
      </c>
      <c r="S26" s="4">
        <f t="shared" si="5"/>
        <v>148</v>
      </c>
      <c r="T26" s="101">
        <f t="shared" si="8"/>
        <v>64.754098360655746</v>
      </c>
      <c r="U26" s="102">
        <f t="shared" si="8"/>
        <v>57.983193277310932</v>
      </c>
      <c r="V26" s="103">
        <f t="shared" si="8"/>
        <v>61.410788381742741</v>
      </c>
      <c r="W26" s="101">
        <f t="shared" si="9"/>
        <v>41.77215189873418</v>
      </c>
      <c r="X26" s="102">
        <f t="shared" si="9"/>
        <v>63.768115942028977</v>
      </c>
      <c r="Y26" s="104">
        <f t="shared" si="9"/>
        <v>52.027027027027032</v>
      </c>
      <c r="Z26" s="72" t="s">
        <v>14</v>
      </c>
      <c r="AA26" s="18">
        <f>AA25+1</f>
        <v>2</v>
      </c>
      <c r="AB26" s="101">
        <f t="shared" si="11"/>
        <v>36.885245901639344</v>
      </c>
      <c r="AC26" s="102">
        <f t="shared" si="6"/>
        <v>21.008403361344538</v>
      </c>
      <c r="AD26" s="103">
        <f t="shared" si="12"/>
        <v>29.045643153526974</v>
      </c>
    </row>
    <row r="27" spans="1:30" s="86" customFormat="1" ht="12" customHeight="1" x14ac:dyDescent="0.15">
      <c r="A27" s="41" t="s">
        <v>48</v>
      </c>
      <c r="B27" s="174">
        <v>222</v>
      </c>
      <c r="C27" s="175">
        <v>243</v>
      </c>
      <c r="D27" s="42">
        <f t="shared" si="0"/>
        <v>465</v>
      </c>
      <c r="E27" s="174">
        <v>22</v>
      </c>
      <c r="F27" s="175">
        <v>27</v>
      </c>
      <c r="G27" s="42">
        <f t="shared" si="1"/>
        <v>49</v>
      </c>
      <c r="H27" s="174">
        <v>11</v>
      </c>
      <c r="I27" s="175">
        <v>17</v>
      </c>
      <c r="J27" s="42">
        <f t="shared" si="2"/>
        <v>28</v>
      </c>
      <c r="K27" s="174">
        <v>0</v>
      </c>
      <c r="L27" s="175">
        <v>0</v>
      </c>
      <c r="M27" s="42">
        <f t="shared" si="3"/>
        <v>0</v>
      </c>
      <c r="N27" s="174">
        <v>95</v>
      </c>
      <c r="O27" s="175">
        <v>91</v>
      </c>
      <c r="P27" s="42">
        <f t="shared" si="4"/>
        <v>186</v>
      </c>
      <c r="Q27" s="105">
        <f t="shared" si="7"/>
        <v>128</v>
      </c>
      <c r="R27" s="106">
        <f t="shared" si="7"/>
        <v>135</v>
      </c>
      <c r="S27" s="43">
        <f t="shared" si="5"/>
        <v>263</v>
      </c>
      <c r="T27" s="107">
        <f t="shared" si="8"/>
        <v>57.657657657657658</v>
      </c>
      <c r="U27" s="108">
        <f t="shared" si="8"/>
        <v>55.555555555555557</v>
      </c>
      <c r="V27" s="109">
        <f t="shared" si="8"/>
        <v>56.559139784946233</v>
      </c>
      <c r="W27" s="107">
        <f t="shared" si="9"/>
        <v>25.78125</v>
      </c>
      <c r="X27" s="108">
        <f t="shared" si="9"/>
        <v>32.592592592592595</v>
      </c>
      <c r="Y27" s="110">
        <f t="shared" si="9"/>
        <v>29.277566539923956</v>
      </c>
      <c r="Z27" s="73" t="s">
        <v>15</v>
      </c>
      <c r="AA27" s="44">
        <v>1</v>
      </c>
      <c r="AB27" s="107">
        <f t="shared" si="11"/>
        <v>42.792792792792795</v>
      </c>
      <c r="AC27" s="108">
        <f t="shared" si="6"/>
        <v>37.448559670781897</v>
      </c>
      <c r="AD27" s="109">
        <f t="shared" si="12"/>
        <v>40</v>
      </c>
    </row>
    <row r="28" spans="1:30" ht="12" customHeight="1" x14ac:dyDescent="0.15">
      <c r="A28" s="11" t="s">
        <v>49</v>
      </c>
      <c r="B28" s="176">
        <v>138</v>
      </c>
      <c r="C28" s="177">
        <v>116</v>
      </c>
      <c r="D28" s="1">
        <f t="shared" si="0"/>
        <v>254</v>
      </c>
      <c r="E28" s="176">
        <v>9</v>
      </c>
      <c r="F28" s="177">
        <v>3</v>
      </c>
      <c r="G28" s="1">
        <f t="shared" si="1"/>
        <v>12</v>
      </c>
      <c r="H28" s="176">
        <v>12</v>
      </c>
      <c r="I28" s="177">
        <v>16</v>
      </c>
      <c r="J28" s="1">
        <f t="shared" si="2"/>
        <v>28</v>
      </c>
      <c r="K28" s="176">
        <v>1</v>
      </c>
      <c r="L28" s="177">
        <v>0</v>
      </c>
      <c r="M28" s="1">
        <f t="shared" si="3"/>
        <v>1</v>
      </c>
      <c r="N28" s="176">
        <v>69</v>
      </c>
      <c r="O28" s="177">
        <v>34</v>
      </c>
      <c r="P28" s="1">
        <f t="shared" si="4"/>
        <v>103</v>
      </c>
      <c r="Q28" s="87">
        <f t="shared" si="7"/>
        <v>91</v>
      </c>
      <c r="R28" s="88">
        <f t="shared" si="7"/>
        <v>53</v>
      </c>
      <c r="S28" s="2">
        <f t="shared" si="5"/>
        <v>144</v>
      </c>
      <c r="T28" s="89">
        <f t="shared" si="8"/>
        <v>65.94202898550725</v>
      </c>
      <c r="U28" s="90">
        <f t="shared" si="8"/>
        <v>45.689655172413794</v>
      </c>
      <c r="V28" s="91">
        <f t="shared" si="8"/>
        <v>56.69291338582677</v>
      </c>
      <c r="W28" s="89">
        <f t="shared" si="9"/>
        <v>23.076923076923077</v>
      </c>
      <c r="X28" s="90">
        <f t="shared" si="9"/>
        <v>35.849056603773583</v>
      </c>
      <c r="Y28" s="92">
        <f t="shared" si="9"/>
        <v>27.777777777777779</v>
      </c>
      <c r="Z28" s="70" t="s">
        <v>15</v>
      </c>
      <c r="AA28" s="17">
        <f>AA27+1</f>
        <v>2</v>
      </c>
      <c r="AB28" s="89">
        <f t="shared" si="11"/>
        <v>50</v>
      </c>
      <c r="AC28" s="90">
        <f t="shared" si="6"/>
        <v>29.310344827586203</v>
      </c>
      <c r="AD28" s="91">
        <f t="shared" si="12"/>
        <v>40.551181102362207</v>
      </c>
    </row>
    <row r="29" spans="1:30" s="86" customFormat="1" ht="12" customHeight="1" x14ac:dyDescent="0.15">
      <c r="A29" s="37" t="s">
        <v>50</v>
      </c>
      <c r="B29" s="178">
        <v>126</v>
      </c>
      <c r="C29" s="179">
        <v>123</v>
      </c>
      <c r="D29" s="38">
        <f t="shared" si="0"/>
        <v>249</v>
      </c>
      <c r="E29" s="178">
        <v>9</v>
      </c>
      <c r="F29" s="179">
        <v>8</v>
      </c>
      <c r="G29" s="38">
        <f t="shared" si="1"/>
        <v>17</v>
      </c>
      <c r="H29" s="178">
        <v>5</v>
      </c>
      <c r="I29" s="179">
        <v>16</v>
      </c>
      <c r="J29" s="38">
        <f t="shared" si="2"/>
        <v>21</v>
      </c>
      <c r="K29" s="178">
        <v>0</v>
      </c>
      <c r="L29" s="179">
        <v>1</v>
      </c>
      <c r="M29" s="38">
        <f t="shared" si="3"/>
        <v>1</v>
      </c>
      <c r="N29" s="178">
        <v>51</v>
      </c>
      <c r="O29" s="179">
        <v>34</v>
      </c>
      <c r="P29" s="38">
        <f t="shared" si="4"/>
        <v>85</v>
      </c>
      <c r="Q29" s="93">
        <f t="shared" si="7"/>
        <v>65</v>
      </c>
      <c r="R29" s="94">
        <f t="shared" si="7"/>
        <v>59</v>
      </c>
      <c r="S29" s="39">
        <f t="shared" si="5"/>
        <v>124</v>
      </c>
      <c r="T29" s="95">
        <f t="shared" si="8"/>
        <v>51.587301587301596</v>
      </c>
      <c r="U29" s="96">
        <f t="shared" si="8"/>
        <v>47.967479674796749</v>
      </c>
      <c r="V29" s="97">
        <f t="shared" si="8"/>
        <v>49.799196787148588</v>
      </c>
      <c r="W29" s="95">
        <f t="shared" si="9"/>
        <v>21.53846153846154</v>
      </c>
      <c r="X29" s="96">
        <f t="shared" si="9"/>
        <v>40.677966101694921</v>
      </c>
      <c r="Y29" s="98">
        <f t="shared" si="9"/>
        <v>30.64516129032258</v>
      </c>
      <c r="Z29" s="71" t="s">
        <v>15</v>
      </c>
      <c r="AA29" s="40">
        <f>AA28+1</f>
        <v>3</v>
      </c>
      <c r="AB29" s="95">
        <f t="shared" si="11"/>
        <v>40.476190476190474</v>
      </c>
      <c r="AC29" s="96">
        <f t="shared" si="6"/>
        <v>27.64227642276423</v>
      </c>
      <c r="AD29" s="97">
        <f t="shared" si="12"/>
        <v>34.136546184738961</v>
      </c>
    </row>
    <row r="30" spans="1:30" ht="12" customHeight="1" x14ac:dyDescent="0.15">
      <c r="A30" s="12" t="s">
        <v>51</v>
      </c>
      <c r="B30" s="184">
        <v>100</v>
      </c>
      <c r="C30" s="185">
        <v>96</v>
      </c>
      <c r="D30" s="3">
        <f t="shared" si="0"/>
        <v>196</v>
      </c>
      <c r="E30" s="184">
        <v>10</v>
      </c>
      <c r="F30" s="185">
        <v>10</v>
      </c>
      <c r="G30" s="3">
        <f t="shared" si="1"/>
        <v>20</v>
      </c>
      <c r="H30" s="184">
        <v>8</v>
      </c>
      <c r="I30" s="185">
        <v>11</v>
      </c>
      <c r="J30" s="3">
        <f t="shared" si="2"/>
        <v>19</v>
      </c>
      <c r="K30" s="184">
        <v>0</v>
      </c>
      <c r="L30" s="185">
        <v>1</v>
      </c>
      <c r="M30" s="3">
        <f t="shared" si="3"/>
        <v>1</v>
      </c>
      <c r="N30" s="184">
        <v>37</v>
      </c>
      <c r="O30" s="185">
        <v>32</v>
      </c>
      <c r="P30" s="3">
        <f t="shared" si="4"/>
        <v>69</v>
      </c>
      <c r="Q30" s="99">
        <f t="shared" si="7"/>
        <v>55</v>
      </c>
      <c r="R30" s="100">
        <f t="shared" si="7"/>
        <v>54</v>
      </c>
      <c r="S30" s="4">
        <f t="shared" si="5"/>
        <v>109</v>
      </c>
      <c r="T30" s="101">
        <f t="shared" si="8"/>
        <v>55.000000000000007</v>
      </c>
      <c r="U30" s="102">
        <f t="shared" si="8"/>
        <v>56.25</v>
      </c>
      <c r="V30" s="103">
        <f t="shared" si="8"/>
        <v>55.612244897959187</v>
      </c>
      <c r="W30" s="101">
        <f t="shared" si="9"/>
        <v>32.727272727272727</v>
      </c>
      <c r="X30" s="102">
        <f t="shared" si="9"/>
        <v>38.888888888888893</v>
      </c>
      <c r="Y30" s="104">
        <f t="shared" si="9"/>
        <v>35.779816513761467</v>
      </c>
      <c r="Z30" s="72" t="s">
        <v>15</v>
      </c>
      <c r="AA30" s="18">
        <f>AA29+1</f>
        <v>4</v>
      </c>
      <c r="AB30" s="101">
        <f t="shared" si="11"/>
        <v>37</v>
      </c>
      <c r="AC30" s="102">
        <f t="shared" si="6"/>
        <v>33.333333333333329</v>
      </c>
      <c r="AD30" s="103">
        <f t="shared" si="12"/>
        <v>35.204081632653065</v>
      </c>
    </row>
    <row r="31" spans="1:30" s="86" customFormat="1" ht="12" customHeight="1" x14ac:dyDescent="0.15">
      <c r="A31" s="41" t="s">
        <v>52</v>
      </c>
      <c r="B31" s="174">
        <v>283</v>
      </c>
      <c r="C31" s="175">
        <v>290</v>
      </c>
      <c r="D31" s="42">
        <f t="shared" si="0"/>
        <v>573</v>
      </c>
      <c r="E31" s="174">
        <v>39</v>
      </c>
      <c r="F31" s="175">
        <v>40</v>
      </c>
      <c r="G31" s="42">
        <f t="shared" si="1"/>
        <v>79</v>
      </c>
      <c r="H31" s="174">
        <v>31</v>
      </c>
      <c r="I31" s="175">
        <v>48</v>
      </c>
      <c r="J31" s="42">
        <f t="shared" si="2"/>
        <v>79</v>
      </c>
      <c r="K31" s="174">
        <v>1</v>
      </c>
      <c r="L31" s="175">
        <v>2</v>
      </c>
      <c r="M31" s="42">
        <f t="shared" si="3"/>
        <v>3</v>
      </c>
      <c r="N31" s="174">
        <v>92</v>
      </c>
      <c r="O31" s="175">
        <v>85</v>
      </c>
      <c r="P31" s="42">
        <f t="shared" si="4"/>
        <v>177</v>
      </c>
      <c r="Q31" s="105">
        <f t="shared" si="7"/>
        <v>163</v>
      </c>
      <c r="R31" s="106">
        <f t="shared" si="7"/>
        <v>175</v>
      </c>
      <c r="S31" s="43">
        <f t="shared" si="5"/>
        <v>338</v>
      </c>
      <c r="T31" s="107">
        <f t="shared" si="8"/>
        <v>57.597173144876322</v>
      </c>
      <c r="U31" s="108">
        <f t="shared" si="8"/>
        <v>60.344827586206897</v>
      </c>
      <c r="V31" s="109">
        <f t="shared" si="8"/>
        <v>58.987783595113441</v>
      </c>
      <c r="W31" s="107">
        <f t="shared" si="9"/>
        <v>42.944785276073624</v>
      </c>
      <c r="X31" s="108">
        <f t="shared" si="9"/>
        <v>50.285714285714292</v>
      </c>
      <c r="Y31" s="110">
        <f t="shared" si="9"/>
        <v>46.745562130177518</v>
      </c>
      <c r="Z31" s="73" t="s">
        <v>16</v>
      </c>
      <c r="AA31" s="44">
        <v>1</v>
      </c>
      <c r="AB31" s="107">
        <f t="shared" si="11"/>
        <v>32.508833922261481</v>
      </c>
      <c r="AC31" s="108">
        <f t="shared" si="6"/>
        <v>29.310344827586203</v>
      </c>
      <c r="AD31" s="109">
        <f t="shared" si="12"/>
        <v>30.890052356020941</v>
      </c>
    </row>
    <row r="32" spans="1:30" ht="12" customHeight="1" x14ac:dyDescent="0.15">
      <c r="A32" s="12" t="s">
        <v>53</v>
      </c>
      <c r="B32" s="184">
        <v>49</v>
      </c>
      <c r="C32" s="185">
        <v>40</v>
      </c>
      <c r="D32" s="3">
        <f t="shared" si="0"/>
        <v>89</v>
      </c>
      <c r="E32" s="184">
        <v>10</v>
      </c>
      <c r="F32" s="185">
        <v>10</v>
      </c>
      <c r="G32" s="3">
        <f t="shared" si="1"/>
        <v>20</v>
      </c>
      <c r="H32" s="184">
        <v>3</v>
      </c>
      <c r="I32" s="185">
        <v>2</v>
      </c>
      <c r="J32" s="3">
        <f t="shared" si="2"/>
        <v>5</v>
      </c>
      <c r="K32" s="184">
        <v>0</v>
      </c>
      <c r="L32" s="185">
        <v>1</v>
      </c>
      <c r="M32" s="3">
        <f t="shared" si="3"/>
        <v>1</v>
      </c>
      <c r="N32" s="184">
        <v>25</v>
      </c>
      <c r="O32" s="185">
        <v>19</v>
      </c>
      <c r="P32" s="3">
        <f t="shared" si="4"/>
        <v>44</v>
      </c>
      <c r="Q32" s="99">
        <f t="shared" si="7"/>
        <v>38</v>
      </c>
      <c r="R32" s="100">
        <f t="shared" si="7"/>
        <v>32</v>
      </c>
      <c r="S32" s="4">
        <f t="shared" si="5"/>
        <v>70</v>
      </c>
      <c r="T32" s="101">
        <f t="shared" si="8"/>
        <v>77.551020408163268</v>
      </c>
      <c r="U32" s="102">
        <f t="shared" si="8"/>
        <v>80</v>
      </c>
      <c r="V32" s="103">
        <f t="shared" si="8"/>
        <v>78.651685393258433</v>
      </c>
      <c r="W32" s="101">
        <f t="shared" si="9"/>
        <v>34.210526315789473</v>
      </c>
      <c r="X32" s="102">
        <f t="shared" si="9"/>
        <v>37.5</v>
      </c>
      <c r="Y32" s="104">
        <f t="shared" si="9"/>
        <v>35.714285714285715</v>
      </c>
      <c r="Z32" s="72" t="s">
        <v>16</v>
      </c>
      <c r="AA32" s="18">
        <f>AA31+1</f>
        <v>2</v>
      </c>
      <c r="AB32" s="101">
        <f t="shared" si="11"/>
        <v>51.020408163265309</v>
      </c>
      <c r="AC32" s="102">
        <f t="shared" si="6"/>
        <v>47.5</v>
      </c>
      <c r="AD32" s="103">
        <f t="shared" si="12"/>
        <v>49.438202247191008</v>
      </c>
    </row>
    <row r="33" spans="1:30" s="86" customFormat="1" ht="12" customHeight="1" x14ac:dyDescent="0.15">
      <c r="A33" s="41" t="s">
        <v>54</v>
      </c>
      <c r="B33" s="174">
        <v>314</v>
      </c>
      <c r="C33" s="175">
        <v>324</v>
      </c>
      <c r="D33" s="42">
        <f t="shared" si="0"/>
        <v>638</v>
      </c>
      <c r="E33" s="174">
        <v>28</v>
      </c>
      <c r="F33" s="175">
        <v>30</v>
      </c>
      <c r="G33" s="42">
        <f t="shared" si="1"/>
        <v>58</v>
      </c>
      <c r="H33" s="174">
        <v>41</v>
      </c>
      <c r="I33" s="175">
        <v>51</v>
      </c>
      <c r="J33" s="42">
        <f t="shared" si="2"/>
        <v>92</v>
      </c>
      <c r="K33" s="174">
        <v>0</v>
      </c>
      <c r="L33" s="175">
        <v>1</v>
      </c>
      <c r="M33" s="42">
        <f t="shared" si="3"/>
        <v>1</v>
      </c>
      <c r="N33" s="174">
        <v>143</v>
      </c>
      <c r="O33" s="175">
        <v>122</v>
      </c>
      <c r="P33" s="42">
        <f t="shared" si="4"/>
        <v>265</v>
      </c>
      <c r="Q33" s="105">
        <f t="shared" si="7"/>
        <v>212</v>
      </c>
      <c r="R33" s="106">
        <f t="shared" si="7"/>
        <v>204</v>
      </c>
      <c r="S33" s="43">
        <f t="shared" si="5"/>
        <v>416</v>
      </c>
      <c r="T33" s="107">
        <f t="shared" si="8"/>
        <v>67.515923566878982</v>
      </c>
      <c r="U33" s="108">
        <f t="shared" si="8"/>
        <v>62.962962962962962</v>
      </c>
      <c r="V33" s="109">
        <f t="shared" si="8"/>
        <v>65.203761755485885</v>
      </c>
      <c r="W33" s="107">
        <f t="shared" si="9"/>
        <v>32.547169811320757</v>
      </c>
      <c r="X33" s="108">
        <f t="shared" si="9"/>
        <v>39.705882352941174</v>
      </c>
      <c r="Y33" s="110">
        <f t="shared" si="9"/>
        <v>36.057692307692307</v>
      </c>
      <c r="Z33" s="73" t="s">
        <v>17</v>
      </c>
      <c r="AA33" s="44">
        <v>1</v>
      </c>
      <c r="AB33" s="107">
        <f t="shared" si="11"/>
        <v>45.541401273885349</v>
      </c>
      <c r="AC33" s="108">
        <f t="shared" si="6"/>
        <v>37.654320987654323</v>
      </c>
      <c r="AD33" s="109">
        <f t="shared" si="12"/>
        <v>41.536050156739812</v>
      </c>
    </row>
    <row r="34" spans="1:30" ht="12" customHeight="1" x14ac:dyDescent="0.15">
      <c r="A34" s="11" t="s">
        <v>55</v>
      </c>
      <c r="B34" s="176">
        <v>458</v>
      </c>
      <c r="C34" s="177">
        <v>443</v>
      </c>
      <c r="D34" s="1">
        <f t="shared" si="0"/>
        <v>901</v>
      </c>
      <c r="E34" s="176">
        <v>24</v>
      </c>
      <c r="F34" s="177">
        <v>38</v>
      </c>
      <c r="G34" s="1">
        <f t="shared" si="1"/>
        <v>62</v>
      </c>
      <c r="H34" s="176">
        <v>64</v>
      </c>
      <c r="I34" s="177">
        <v>72</v>
      </c>
      <c r="J34" s="1">
        <f t="shared" si="2"/>
        <v>136</v>
      </c>
      <c r="K34" s="176">
        <v>1</v>
      </c>
      <c r="L34" s="177">
        <v>0</v>
      </c>
      <c r="M34" s="1">
        <f t="shared" si="3"/>
        <v>1</v>
      </c>
      <c r="N34" s="176">
        <v>135</v>
      </c>
      <c r="O34" s="177">
        <v>120</v>
      </c>
      <c r="P34" s="1">
        <f t="shared" si="4"/>
        <v>255</v>
      </c>
      <c r="Q34" s="87">
        <f t="shared" si="7"/>
        <v>224</v>
      </c>
      <c r="R34" s="88">
        <f t="shared" si="7"/>
        <v>230</v>
      </c>
      <c r="S34" s="2">
        <f t="shared" si="5"/>
        <v>454</v>
      </c>
      <c r="T34" s="89">
        <f t="shared" si="8"/>
        <v>48.908296943231441</v>
      </c>
      <c r="U34" s="90">
        <f t="shared" si="8"/>
        <v>51.918735891647863</v>
      </c>
      <c r="V34" s="91">
        <f t="shared" si="8"/>
        <v>50.388457269700339</v>
      </c>
      <c r="W34" s="89">
        <f t="shared" si="9"/>
        <v>39.285714285714285</v>
      </c>
      <c r="X34" s="90">
        <f t="shared" si="9"/>
        <v>47.826086956521742</v>
      </c>
      <c r="Y34" s="92">
        <f t="shared" si="9"/>
        <v>43.612334801762117</v>
      </c>
      <c r="Z34" s="70" t="s">
        <v>17</v>
      </c>
      <c r="AA34" s="17">
        <f>AA33+1</f>
        <v>2</v>
      </c>
      <c r="AB34" s="89">
        <f t="shared" si="11"/>
        <v>29.475982532751093</v>
      </c>
      <c r="AC34" s="90">
        <f t="shared" si="6"/>
        <v>27.088036117381492</v>
      </c>
      <c r="AD34" s="91">
        <f t="shared" si="12"/>
        <v>28.30188679245283</v>
      </c>
    </row>
    <row r="35" spans="1:30" s="86" customFormat="1" ht="12" customHeight="1" x14ac:dyDescent="0.15">
      <c r="A35" s="37" t="s">
        <v>56</v>
      </c>
      <c r="B35" s="178">
        <v>206</v>
      </c>
      <c r="C35" s="179">
        <v>188</v>
      </c>
      <c r="D35" s="38">
        <f t="shared" si="0"/>
        <v>394</v>
      </c>
      <c r="E35" s="178">
        <v>14</v>
      </c>
      <c r="F35" s="179">
        <v>13</v>
      </c>
      <c r="G35" s="38">
        <f t="shared" si="1"/>
        <v>27</v>
      </c>
      <c r="H35" s="178">
        <v>24</v>
      </c>
      <c r="I35" s="179">
        <v>30</v>
      </c>
      <c r="J35" s="38">
        <f t="shared" si="2"/>
        <v>54</v>
      </c>
      <c r="K35" s="178">
        <v>2</v>
      </c>
      <c r="L35" s="179">
        <v>0</v>
      </c>
      <c r="M35" s="38">
        <f t="shared" si="3"/>
        <v>2</v>
      </c>
      <c r="N35" s="178">
        <v>71</v>
      </c>
      <c r="O35" s="179">
        <v>65</v>
      </c>
      <c r="P35" s="38">
        <f t="shared" si="4"/>
        <v>136</v>
      </c>
      <c r="Q35" s="93">
        <f t="shared" si="7"/>
        <v>111</v>
      </c>
      <c r="R35" s="94">
        <f t="shared" si="7"/>
        <v>108</v>
      </c>
      <c r="S35" s="39">
        <f t="shared" si="5"/>
        <v>219</v>
      </c>
      <c r="T35" s="95">
        <f t="shared" si="8"/>
        <v>53.883495145631066</v>
      </c>
      <c r="U35" s="96">
        <f t="shared" si="8"/>
        <v>57.446808510638306</v>
      </c>
      <c r="V35" s="97">
        <f t="shared" si="8"/>
        <v>55.583756345177662</v>
      </c>
      <c r="W35" s="95">
        <f t="shared" si="9"/>
        <v>34.234234234234236</v>
      </c>
      <c r="X35" s="96">
        <f t="shared" si="9"/>
        <v>39.814814814814817</v>
      </c>
      <c r="Y35" s="98">
        <f t="shared" si="9"/>
        <v>36.986301369863014</v>
      </c>
      <c r="Z35" s="71" t="s">
        <v>17</v>
      </c>
      <c r="AA35" s="40">
        <f>AA34+1</f>
        <v>3</v>
      </c>
      <c r="AB35" s="95">
        <f t="shared" si="11"/>
        <v>34.466019417475728</v>
      </c>
      <c r="AC35" s="96">
        <f t="shared" si="6"/>
        <v>34.574468085106389</v>
      </c>
      <c r="AD35" s="97">
        <f t="shared" si="12"/>
        <v>34.517766497461928</v>
      </c>
    </row>
    <row r="36" spans="1:30" ht="12" customHeight="1" x14ac:dyDescent="0.15">
      <c r="A36" s="11" t="s">
        <v>57</v>
      </c>
      <c r="B36" s="176">
        <v>208</v>
      </c>
      <c r="C36" s="177">
        <v>207</v>
      </c>
      <c r="D36" s="1">
        <f t="shared" si="0"/>
        <v>415</v>
      </c>
      <c r="E36" s="176">
        <v>9</v>
      </c>
      <c r="F36" s="177">
        <v>12</v>
      </c>
      <c r="G36" s="1">
        <f t="shared" si="1"/>
        <v>21</v>
      </c>
      <c r="H36" s="176">
        <v>44</v>
      </c>
      <c r="I36" s="177">
        <v>46</v>
      </c>
      <c r="J36" s="1">
        <f t="shared" si="2"/>
        <v>90</v>
      </c>
      <c r="K36" s="176">
        <v>1</v>
      </c>
      <c r="L36" s="177">
        <v>0</v>
      </c>
      <c r="M36" s="1">
        <f t="shared" si="3"/>
        <v>1</v>
      </c>
      <c r="N36" s="176">
        <v>41</v>
      </c>
      <c r="O36" s="177">
        <v>49</v>
      </c>
      <c r="P36" s="1">
        <f t="shared" si="4"/>
        <v>90</v>
      </c>
      <c r="Q36" s="87">
        <f t="shared" si="7"/>
        <v>95</v>
      </c>
      <c r="R36" s="88">
        <f t="shared" si="7"/>
        <v>107</v>
      </c>
      <c r="S36" s="2">
        <f t="shared" si="5"/>
        <v>202</v>
      </c>
      <c r="T36" s="89">
        <f t="shared" si="8"/>
        <v>45.67307692307692</v>
      </c>
      <c r="U36" s="90">
        <f t="shared" si="8"/>
        <v>51.690821256038646</v>
      </c>
      <c r="V36" s="91">
        <f t="shared" si="8"/>
        <v>48.674698795180724</v>
      </c>
      <c r="W36" s="89">
        <f t="shared" si="9"/>
        <v>55.78947368421052</v>
      </c>
      <c r="X36" s="90">
        <f t="shared" si="9"/>
        <v>54.205607476635507</v>
      </c>
      <c r="Y36" s="92">
        <f t="shared" si="9"/>
        <v>54.950495049504951</v>
      </c>
      <c r="Z36" s="70" t="s">
        <v>17</v>
      </c>
      <c r="AA36" s="17">
        <f>AA35+1</f>
        <v>4</v>
      </c>
      <c r="AB36" s="89">
        <f t="shared" si="11"/>
        <v>19.71153846153846</v>
      </c>
      <c r="AC36" s="90">
        <f t="shared" si="6"/>
        <v>23.671497584541061</v>
      </c>
      <c r="AD36" s="91">
        <f t="shared" si="12"/>
        <v>21.686746987951807</v>
      </c>
    </row>
    <row r="37" spans="1:30" s="86" customFormat="1" ht="12" customHeight="1" x14ac:dyDescent="0.15">
      <c r="A37" s="45" t="s">
        <v>58</v>
      </c>
      <c r="B37" s="180">
        <v>2046</v>
      </c>
      <c r="C37" s="181">
        <v>2159</v>
      </c>
      <c r="D37" s="46">
        <f t="shared" si="0"/>
        <v>4205</v>
      </c>
      <c r="E37" s="180">
        <v>82</v>
      </c>
      <c r="F37" s="181">
        <v>124</v>
      </c>
      <c r="G37" s="46">
        <f t="shared" si="1"/>
        <v>206</v>
      </c>
      <c r="H37" s="180">
        <v>183</v>
      </c>
      <c r="I37" s="181">
        <v>266</v>
      </c>
      <c r="J37" s="46">
        <f t="shared" si="2"/>
        <v>449</v>
      </c>
      <c r="K37" s="180">
        <v>1</v>
      </c>
      <c r="L37" s="181">
        <v>3</v>
      </c>
      <c r="M37" s="46">
        <f t="shared" si="3"/>
        <v>4</v>
      </c>
      <c r="N37" s="180">
        <v>544</v>
      </c>
      <c r="O37" s="181">
        <v>581</v>
      </c>
      <c r="P37" s="46">
        <f t="shared" si="4"/>
        <v>1125</v>
      </c>
      <c r="Q37" s="111">
        <f t="shared" si="7"/>
        <v>810</v>
      </c>
      <c r="R37" s="112">
        <f t="shared" si="7"/>
        <v>974</v>
      </c>
      <c r="S37" s="47">
        <f t="shared" si="5"/>
        <v>1784</v>
      </c>
      <c r="T37" s="113">
        <f t="shared" si="8"/>
        <v>39.589442815249264</v>
      </c>
      <c r="U37" s="114">
        <f t="shared" si="8"/>
        <v>45.113478462251045</v>
      </c>
      <c r="V37" s="115">
        <f t="shared" si="8"/>
        <v>42.425683709869205</v>
      </c>
      <c r="W37" s="113">
        <f t="shared" si="9"/>
        <v>32.716049382716051</v>
      </c>
      <c r="X37" s="114">
        <f t="shared" si="9"/>
        <v>40.041067761806978</v>
      </c>
      <c r="Y37" s="116">
        <f t="shared" si="9"/>
        <v>36.715246636771298</v>
      </c>
      <c r="Z37" s="74" t="s">
        <v>17</v>
      </c>
      <c r="AA37" s="48">
        <f>AA36+1</f>
        <v>5</v>
      </c>
      <c r="AB37" s="113">
        <f t="shared" si="11"/>
        <v>26.588465298142715</v>
      </c>
      <c r="AC37" s="114">
        <f t="shared" si="6"/>
        <v>26.910606762389992</v>
      </c>
      <c r="AD37" s="115">
        <f t="shared" si="12"/>
        <v>26.753864447086801</v>
      </c>
    </row>
    <row r="38" spans="1:30" ht="12" customHeight="1" x14ac:dyDescent="0.15">
      <c r="A38" s="13" t="s">
        <v>59</v>
      </c>
      <c r="B38" s="182">
        <v>735</v>
      </c>
      <c r="C38" s="183">
        <v>706</v>
      </c>
      <c r="D38" s="28">
        <f t="shared" si="0"/>
        <v>1441</v>
      </c>
      <c r="E38" s="182">
        <v>59</v>
      </c>
      <c r="F38" s="183">
        <v>80</v>
      </c>
      <c r="G38" s="28">
        <f t="shared" si="1"/>
        <v>139</v>
      </c>
      <c r="H38" s="182">
        <v>69</v>
      </c>
      <c r="I38" s="183">
        <v>99</v>
      </c>
      <c r="J38" s="28">
        <f t="shared" si="2"/>
        <v>168</v>
      </c>
      <c r="K38" s="182">
        <v>0</v>
      </c>
      <c r="L38" s="183">
        <v>1</v>
      </c>
      <c r="M38" s="28">
        <f t="shared" si="3"/>
        <v>1</v>
      </c>
      <c r="N38" s="182">
        <v>195</v>
      </c>
      <c r="O38" s="183">
        <v>154</v>
      </c>
      <c r="P38" s="28">
        <f t="shared" si="4"/>
        <v>349</v>
      </c>
      <c r="Q38" s="117">
        <f t="shared" ref="Q38:R60" si="13">SUMIF($E$4:$P$4,Q$4,$E38:$P38)</f>
        <v>323</v>
      </c>
      <c r="R38" s="118">
        <f t="shared" si="13"/>
        <v>334</v>
      </c>
      <c r="S38" s="29">
        <f t="shared" si="5"/>
        <v>657</v>
      </c>
      <c r="T38" s="119">
        <f t="shared" si="8"/>
        <v>43.945578231292515</v>
      </c>
      <c r="U38" s="120">
        <f t="shared" si="8"/>
        <v>47.308781869688389</v>
      </c>
      <c r="V38" s="121">
        <f t="shared" si="8"/>
        <v>45.593337959750173</v>
      </c>
      <c r="W38" s="119">
        <f t="shared" si="9"/>
        <v>39.628482972136226</v>
      </c>
      <c r="X38" s="120">
        <f t="shared" si="9"/>
        <v>53.592814371257482</v>
      </c>
      <c r="Y38" s="122">
        <f t="shared" si="9"/>
        <v>46.727549467275495</v>
      </c>
      <c r="Z38" s="75" t="s">
        <v>18</v>
      </c>
      <c r="AA38" s="19">
        <v>1</v>
      </c>
      <c r="AB38" s="119">
        <f t="shared" si="11"/>
        <v>26.530612244897959</v>
      </c>
      <c r="AC38" s="120">
        <f t="shared" si="6"/>
        <v>21.813031161473088</v>
      </c>
      <c r="AD38" s="121">
        <f t="shared" si="12"/>
        <v>24.219292158223457</v>
      </c>
    </row>
    <row r="39" spans="1:30" s="86" customFormat="1" ht="12" customHeight="1" x14ac:dyDescent="0.15">
      <c r="A39" s="37" t="s">
        <v>60</v>
      </c>
      <c r="B39" s="178">
        <v>1089</v>
      </c>
      <c r="C39" s="179">
        <v>1079</v>
      </c>
      <c r="D39" s="38">
        <f t="shared" si="0"/>
        <v>2168</v>
      </c>
      <c r="E39" s="178">
        <v>64</v>
      </c>
      <c r="F39" s="179">
        <v>69</v>
      </c>
      <c r="G39" s="38">
        <f t="shared" si="1"/>
        <v>133</v>
      </c>
      <c r="H39" s="178">
        <v>93</v>
      </c>
      <c r="I39" s="179">
        <v>134</v>
      </c>
      <c r="J39" s="38">
        <f t="shared" si="2"/>
        <v>227</v>
      </c>
      <c r="K39" s="178">
        <v>19</v>
      </c>
      <c r="L39" s="179">
        <v>18</v>
      </c>
      <c r="M39" s="38">
        <f t="shared" si="3"/>
        <v>37</v>
      </c>
      <c r="N39" s="178">
        <v>359</v>
      </c>
      <c r="O39" s="179">
        <v>328</v>
      </c>
      <c r="P39" s="38">
        <f t="shared" si="4"/>
        <v>687</v>
      </c>
      <c r="Q39" s="93">
        <f t="shared" si="13"/>
        <v>535</v>
      </c>
      <c r="R39" s="94">
        <f t="shared" si="13"/>
        <v>549</v>
      </c>
      <c r="S39" s="39">
        <f t="shared" si="5"/>
        <v>1084</v>
      </c>
      <c r="T39" s="95">
        <f t="shared" si="8"/>
        <v>49.127640036730945</v>
      </c>
      <c r="U39" s="96">
        <f t="shared" si="8"/>
        <v>50.880444856348475</v>
      </c>
      <c r="V39" s="97">
        <f t="shared" si="8"/>
        <v>50</v>
      </c>
      <c r="W39" s="95">
        <f t="shared" si="9"/>
        <v>29.345794392523366</v>
      </c>
      <c r="X39" s="96">
        <f t="shared" si="9"/>
        <v>36.97632058287796</v>
      </c>
      <c r="Y39" s="98">
        <f t="shared" si="9"/>
        <v>33.210332103321036</v>
      </c>
      <c r="Z39" s="71" t="s">
        <v>18</v>
      </c>
      <c r="AA39" s="40">
        <f>AA38+1</f>
        <v>2</v>
      </c>
      <c r="AB39" s="95">
        <f t="shared" si="11"/>
        <v>32.966023875114786</v>
      </c>
      <c r="AC39" s="96">
        <f t="shared" si="6"/>
        <v>30.3985171455051</v>
      </c>
      <c r="AD39" s="97">
        <f t="shared" si="12"/>
        <v>31.688191881918819</v>
      </c>
    </row>
    <row r="40" spans="1:30" ht="12" customHeight="1" x14ac:dyDescent="0.15">
      <c r="A40" s="12" t="s">
        <v>61</v>
      </c>
      <c r="B40" s="184">
        <v>489</v>
      </c>
      <c r="C40" s="185">
        <v>504</v>
      </c>
      <c r="D40" s="3">
        <f t="shared" si="0"/>
        <v>993</v>
      </c>
      <c r="E40" s="184">
        <v>23</v>
      </c>
      <c r="F40" s="185">
        <v>28</v>
      </c>
      <c r="G40" s="3">
        <f t="shared" si="1"/>
        <v>51</v>
      </c>
      <c r="H40" s="184">
        <v>87</v>
      </c>
      <c r="I40" s="185">
        <v>118</v>
      </c>
      <c r="J40" s="3">
        <f t="shared" si="2"/>
        <v>205</v>
      </c>
      <c r="K40" s="184">
        <v>0</v>
      </c>
      <c r="L40" s="185">
        <v>1</v>
      </c>
      <c r="M40" s="3">
        <f t="shared" si="3"/>
        <v>1</v>
      </c>
      <c r="N40" s="184">
        <v>153</v>
      </c>
      <c r="O40" s="185">
        <v>139</v>
      </c>
      <c r="P40" s="3">
        <f t="shared" si="4"/>
        <v>292</v>
      </c>
      <c r="Q40" s="99">
        <f t="shared" si="13"/>
        <v>263</v>
      </c>
      <c r="R40" s="100">
        <f t="shared" si="13"/>
        <v>286</v>
      </c>
      <c r="S40" s="4">
        <f t="shared" si="5"/>
        <v>549</v>
      </c>
      <c r="T40" s="101">
        <f t="shared" si="8"/>
        <v>53.783231083844584</v>
      </c>
      <c r="U40" s="102">
        <f t="shared" si="8"/>
        <v>56.746031746031747</v>
      </c>
      <c r="V40" s="103">
        <f t="shared" si="8"/>
        <v>55.287009063444103</v>
      </c>
      <c r="W40" s="101">
        <f t="shared" si="9"/>
        <v>41.825095057034225</v>
      </c>
      <c r="X40" s="102">
        <f t="shared" si="9"/>
        <v>51.048951048951054</v>
      </c>
      <c r="Y40" s="104">
        <f t="shared" si="9"/>
        <v>46.630236794171218</v>
      </c>
      <c r="Z40" s="72" t="s">
        <v>18</v>
      </c>
      <c r="AA40" s="18">
        <f>AA39+1</f>
        <v>3</v>
      </c>
      <c r="AB40" s="101">
        <f t="shared" si="11"/>
        <v>31.288343558282211</v>
      </c>
      <c r="AC40" s="102">
        <f t="shared" si="6"/>
        <v>27.579365079365083</v>
      </c>
      <c r="AD40" s="103">
        <f t="shared" si="12"/>
        <v>29.405840886203421</v>
      </c>
    </row>
    <row r="41" spans="1:30" s="86" customFormat="1" ht="12" customHeight="1" x14ac:dyDescent="0.15">
      <c r="A41" s="41" t="s">
        <v>62</v>
      </c>
      <c r="B41" s="174">
        <v>1645</v>
      </c>
      <c r="C41" s="175">
        <v>1680</v>
      </c>
      <c r="D41" s="42">
        <f t="shared" si="0"/>
        <v>3325</v>
      </c>
      <c r="E41" s="174">
        <v>23</v>
      </c>
      <c r="F41" s="175">
        <v>35</v>
      </c>
      <c r="G41" s="42">
        <f t="shared" si="1"/>
        <v>58</v>
      </c>
      <c r="H41" s="174">
        <v>240</v>
      </c>
      <c r="I41" s="175">
        <v>349</v>
      </c>
      <c r="J41" s="42">
        <f t="shared" si="2"/>
        <v>589</v>
      </c>
      <c r="K41" s="174">
        <v>3</v>
      </c>
      <c r="L41" s="175">
        <v>8</v>
      </c>
      <c r="M41" s="42">
        <f t="shared" si="3"/>
        <v>11</v>
      </c>
      <c r="N41" s="174">
        <v>492</v>
      </c>
      <c r="O41" s="175">
        <v>489</v>
      </c>
      <c r="P41" s="42">
        <f t="shared" si="4"/>
        <v>981</v>
      </c>
      <c r="Q41" s="105">
        <f t="shared" si="13"/>
        <v>758</v>
      </c>
      <c r="R41" s="106">
        <f t="shared" si="13"/>
        <v>881</v>
      </c>
      <c r="S41" s="43">
        <f t="shared" si="5"/>
        <v>1639</v>
      </c>
      <c r="T41" s="107">
        <f t="shared" si="8"/>
        <v>46.079027355623097</v>
      </c>
      <c r="U41" s="108">
        <f t="shared" si="8"/>
        <v>52.44047619047619</v>
      </c>
      <c r="V41" s="109">
        <f t="shared" si="8"/>
        <v>49.293233082706763</v>
      </c>
      <c r="W41" s="107">
        <f t="shared" si="9"/>
        <v>34.696569920844325</v>
      </c>
      <c r="X41" s="108">
        <f t="shared" si="9"/>
        <v>43.586833144154369</v>
      </c>
      <c r="Y41" s="110">
        <f t="shared" si="9"/>
        <v>39.475289810860282</v>
      </c>
      <c r="Z41" s="73" t="s">
        <v>19</v>
      </c>
      <c r="AA41" s="44">
        <v>1</v>
      </c>
      <c r="AB41" s="107">
        <f t="shared" si="11"/>
        <v>29.908814589665656</v>
      </c>
      <c r="AC41" s="108">
        <f t="shared" si="6"/>
        <v>29.107142857142858</v>
      </c>
      <c r="AD41" s="109">
        <f t="shared" si="12"/>
        <v>29.503759398496243</v>
      </c>
    </row>
    <row r="42" spans="1:30" ht="12" customHeight="1" x14ac:dyDescent="0.15">
      <c r="A42" s="11" t="s">
        <v>63</v>
      </c>
      <c r="B42" s="176">
        <v>706</v>
      </c>
      <c r="C42" s="177">
        <v>786</v>
      </c>
      <c r="D42" s="1">
        <f t="shared" si="0"/>
        <v>1492</v>
      </c>
      <c r="E42" s="176">
        <v>22</v>
      </c>
      <c r="F42" s="177">
        <v>15</v>
      </c>
      <c r="G42" s="1">
        <f t="shared" si="1"/>
        <v>37</v>
      </c>
      <c r="H42" s="176">
        <v>140</v>
      </c>
      <c r="I42" s="177">
        <v>204</v>
      </c>
      <c r="J42" s="1">
        <f t="shared" si="2"/>
        <v>344</v>
      </c>
      <c r="K42" s="176">
        <v>2</v>
      </c>
      <c r="L42" s="177">
        <v>7</v>
      </c>
      <c r="M42" s="1">
        <f t="shared" si="3"/>
        <v>9</v>
      </c>
      <c r="N42" s="176">
        <v>209</v>
      </c>
      <c r="O42" s="177">
        <v>197</v>
      </c>
      <c r="P42" s="1">
        <f t="shared" si="4"/>
        <v>406</v>
      </c>
      <c r="Q42" s="87">
        <f t="shared" si="13"/>
        <v>373</v>
      </c>
      <c r="R42" s="88">
        <f t="shared" si="13"/>
        <v>423</v>
      </c>
      <c r="S42" s="2">
        <f t="shared" si="5"/>
        <v>796</v>
      </c>
      <c r="T42" s="89">
        <f t="shared" si="8"/>
        <v>52.832861189801697</v>
      </c>
      <c r="U42" s="90">
        <f t="shared" si="8"/>
        <v>53.81679389312977</v>
      </c>
      <c r="V42" s="91">
        <f t="shared" si="8"/>
        <v>53.351206434316353</v>
      </c>
      <c r="W42" s="89">
        <f t="shared" si="9"/>
        <v>43.431635388739949</v>
      </c>
      <c r="X42" s="90">
        <f t="shared" si="9"/>
        <v>51.773049645390067</v>
      </c>
      <c r="Y42" s="92">
        <f t="shared" si="9"/>
        <v>47.8643216080402</v>
      </c>
      <c r="Z42" s="70" t="s">
        <v>19</v>
      </c>
      <c r="AA42" s="17">
        <f>AA41+1</f>
        <v>2</v>
      </c>
      <c r="AB42" s="89">
        <f t="shared" si="11"/>
        <v>29.603399433427764</v>
      </c>
      <c r="AC42" s="90">
        <f t="shared" si="6"/>
        <v>25.063613231552161</v>
      </c>
      <c r="AD42" s="91">
        <f t="shared" si="12"/>
        <v>27.211796246648795</v>
      </c>
    </row>
    <row r="43" spans="1:30" s="86" customFormat="1" ht="12" customHeight="1" x14ac:dyDescent="0.15">
      <c r="A43" s="37" t="s">
        <v>64</v>
      </c>
      <c r="B43" s="178">
        <v>483</v>
      </c>
      <c r="C43" s="179">
        <v>498</v>
      </c>
      <c r="D43" s="38">
        <f t="shared" si="0"/>
        <v>981</v>
      </c>
      <c r="E43" s="178">
        <v>5</v>
      </c>
      <c r="F43" s="179">
        <v>6</v>
      </c>
      <c r="G43" s="38">
        <f t="shared" si="1"/>
        <v>11</v>
      </c>
      <c r="H43" s="178">
        <v>85</v>
      </c>
      <c r="I43" s="179">
        <v>100</v>
      </c>
      <c r="J43" s="38">
        <f t="shared" si="2"/>
        <v>185</v>
      </c>
      <c r="K43" s="178">
        <v>2</v>
      </c>
      <c r="L43" s="179">
        <v>1</v>
      </c>
      <c r="M43" s="38">
        <f t="shared" si="3"/>
        <v>3</v>
      </c>
      <c r="N43" s="178">
        <v>239</v>
      </c>
      <c r="O43" s="179">
        <v>225</v>
      </c>
      <c r="P43" s="38">
        <f t="shared" si="4"/>
        <v>464</v>
      </c>
      <c r="Q43" s="93">
        <f t="shared" si="13"/>
        <v>331</v>
      </c>
      <c r="R43" s="94">
        <f t="shared" si="13"/>
        <v>332</v>
      </c>
      <c r="S43" s="39">
        <f t="shared" si="5"/>
        <v>663</v>
      </c>
      <c r="T43" s="95">
        <f t="shared" si="8"/>
        <v>68.530020703933744</v>
      </c>
      <c r="U43" s="96">
        <f t="shared" si="8"/>
        <v>66.666666666666657</v>
      </c>
      <c r="V43" s="97">
        <f t="shared" si="8"/>
        <v>67.584097859327215</v>
      </c>
      <c r="W43" s="95">
        <f t="shared" si="9"/>
        <v>27.19033232628399</v>
      </c>
      <c r="X43" s="96">
        <f t="shared" si="9"/>
        <v>31.92771084337349</v>
      </c>
      <c r="Y43" s="98">
        <f t="shared" si="9"/>
        <v>29.562594268476623</v>
      </c>
      <c r="Z43" s="71" t="s">
        <v>19</v>
      </c>
      <c r="AA43" s="40">
        <f>AA42+1</f>
        <v>3</v>
      </c>
      <c r="AB43" s="95">
        <f t="shared" si="11"/>
        <v>49.4824016563147</v>
      </c>
      <c r="AC43" s="96">
        <f t="shared" si="6"/>
        <v>45.180722891566269</v>
      </c>
      <c r="AD43" s="97">
        <f t="shared" si="12"/>
        <v>47.298674821610604</v>
      </c>
    </row>
    <row r="44" spans="1:30" ht="12" customHeight="1" x14ac:dyDescent="0.15">
      <c r="A44" s="11" t="s">
        <v>65</v>
      </c>
      <c r="B44" s="176">
        <v>980</v>
      </c>
      <c r="C44" s="177">
        <v>982</v>
      </c>
      <c r="D44" s="1">
        <f t="shared" si="0"/>
        <v>1962</v>
      </c>
      <c r="E44" s="176">
        <v>30</v>
      </c>
      <c r="F44" s="177">
        <v>33</v>
      </c>
      <c r="G44" s="1">
        <f t="shared" si="1"/>
        <v>63</v>
      </c>
      <c r="H44" s="176">
        <v>139</v>
      </c>
      <c r="I44" s="177">
        <v>209</v>
      </c>
      <c r="J44" s="1">
        <f t="shared" si="2"/>
        <v>348</v>
      </c>
      <c r="K44" s="176">
        <v>2</v>
      </c>
      <c r="L44" s="177">
        <v>3</v>
      </c>
      <c r="M44" s="1">
        <f t="shared" si="3"/>
        <v>5</v>
      </c>
      <c r="N44" s="176">
        <v>276</v>
      </c>
      <c r="O44" s="177">
        <v>232</v>
      </c>
      <c r="P44" s="1">
        <f t="shared" si="4"/>
        <v>508</v>
      </c>
      <c r="Q44" s="87">
        <f t="shared" si="13"/>
        <v>447</v>
      </c>
      <c r="R44" s="88">
        <f t="shared" si="13"/>
        <v>477</v>
      </c>
      <c r="S44" s="2">
        <f t="shared" si="5"/>
        <v>924</v>
      </c>
      <c r="T44" s="89">
        <f t="shared" si="8"/>
        <v>45.612244897959179</v>
      </c>
      <c r="U44" s="90">
        <f t="shared" si="8"/>
        <v>48.574338085539715</v>
      </c>
      <c r="V44" s="91">
        <f t="shared" si="8"/>
        <v>47.094801223241589</v>
      </c>
      <c r="W44" s="89">
        <f t="shared" si="9"/>
        <v>37.807606263982102</v>
      </c>
      <c r="X44" s="90">
        <f t="shared" si="9"/>
        <v>50.733752620545069</v>
      </c>
      <c r="Y44" s="92">
        <f t="shared" si="9"/>
        <v>44.480519480519483</v>
      </c>
      <c r="Z44" s="70" t="s">
        <v>19</v>
      </c>
      <c r="AA44" s="17">
        <f>AA43+1</f>
        <v>4</v>
      </c>
      <c r="AB44" s="89">
        <f t="shared" si="11"/>
        <v>28.163265306122447</v>
      </c>
      <c r="AC44" s="90">
        <f t="shared" si="6"/>
        <v>23.625254582484725</v>
      </c>
      <c r="AD44" s="91">
        <f t="shared" si="12"/>
        <v>25.891946992864423</v>
      </c>
    </row>
    <row r="45" spans="1:30" s="86" customFormat="1" ht="12" customHeight="1" x14ac:dyDescent="0.15">
      <c r="A45" s="45" t="s">
        <v>66</v>
      </c>
      <c r="B45" s="180">
        <v>1104</v>
      </c>
      <c r="C45" s="181">
        <v>1014</v>
      </c>
      <c r="D45" s="46">
        <f t="shared" si="0"/>
        <v>2118</v>
      </c>
      <c r="E45" s="180">
        <v>19</v>
      </c>
      <c r="F45" s="181">
        <v>18</v>
      </c>
      <c r="G45" s="46">
        <f t="shared" si="1"/>
        <v>37</v>
      </c>
      <c r="H45" s="180">
        <v>159</v>
      </c>
      <c r="I45" s="181">
        <v>230</v>
      </c>
      <c r="J45" s="46">
        <f t="shared" si="2"/>
        <v>389</v>
      </c>
      <c r="K45" s="180">
        <v>1</v>
      </c>
      <c r="L45" s="181">
        <v>2</v>
      </c>
      <c r="M45" s="46">
        <f t="shared" si="3"/>
        <v>3</v>
      </c>
      <c r="N45" s="180">
        <v>237</v>
      </c>
      <c r="O45" s="181">
        <v>190</v>
      </c>
      <c r="P45" s="46">
        <f t="shared" si="4"/>
        <v>427</v>
      </c>
      <c r="Q45" s="111">
        <f t="shared" si="13"/>
        <v>416</v>
      </c>
      <c r="R45" s="112">
        <f t="shared" si="13"/>
        <v>440</v>
      </c>
      <c r="S45" s="47">
        <f t="shared" si="5"/>
        <v>856</v>
      </c>
      <c r="T45" s="113">
        <f t="shared" si="8"/>
        <v>37.681159420289859</v>
      </c>
      <c r="U45" s="114">
        <f t="shared" si="8"/>
        <v>43.392504930966467</v>
      </c>
      <c r="V45" s="115">
        <f t="shared" si="8"/>
        <v>40.415486307837583</v>
      </c>
      <c r="W45" s="113">
        <f t="shared" si="9"/>
        <v>42.788461538461533</v>
      </c>
      <c r="X45" s="114">
        <f t="shared" si="9"/>
        <v>56.36363636363636</v>
      </c>
      <c r="Y45" s="116">
        <f t="shared" si="9"/>
        <v>49.766355140186917</v>
      </c>
      <c r="Z45" s="74" t="s">
        <v>19</v>
      </c>
      <c r="AA45" s="48">
        <f>AA44+1</f>
        <v>5</v>
      </c>
      <c r="AB45" s="113">
        <f t="shared" si="11"/>
        <v>21.467391304347828</v>
      </c>
      <c r="AC45" s="114">
        <f t="shared" si="6"/>
        <v>18.737672583826431</v>
      </c>
      <c r="AD45" s="115">
        <f t="shared" si="12"/>
        <v>20.160528800755429</v>
      </c>
    </row>
    <row r="46" spans="1:30" ht="12" customHeight="1" x14ac:dyDescent="0.15">
      <c r="A46" s="13" t="s">
        <v>67</v>
      </c>
      <c r="B46" s="182">
        <v>394</v>
      </c>
      <c r="C46" s="183">
        <v>398</v>
      </c>
      <c r="D46" s="28">
        <f t="shared" si="0"/>
        <v>792</v>
      </c>
      <c r="E46" s="182">
        <v>5</v>
      </c>
      <c r="F46" s="183">
        <v>11</v>
      </c>
      <c r="G46" s="28">
        <f t="shared" si="1"/>
        <v>16</v>
      </c>
      <c r="H46" s="182">
        <v>53</v>
      </c>
      <c r="I46" s="183">
        <v>78</v>
      </c>
      <c r="J46" s="28">
        <f t="shared" si="2"/>
        <v>131</v>
      </c>
      <c r="K46" s="182">
        <v>1</v>
      </c>
      <c r="L46" s="183">
        <v>0</v>
      </c>
      <c r="M46" s="28">
        <f t="shared" si="3"/>
        <v>1</v>
      </c>
      <c r="N46" s="182">
        <v>144</v>
      </c>
      <c r="O46" s="183">
        <v>136</v>
      </c>
      <c r="P46" s="28">
        <f t="shared" si="4"/>
        <v>280</v>
      </c>
      <c r="Q46" s="117">
        <f t="shared" si="13"/>
        <v>203</v>
      </c>
      <c r="R46" s="118">
        <f t="shared" si="13"/>
        <v>225</v>
      </c>
      <c r="S46" s="29">
        <f t="shared" si="5"/>
        <v>428</v>
      </c>
      <c r="T46" s="119">
        <f t="shared" si="8"/>
        <v>51.522842639593911</v>
      </c>
      <c r="U46" s="120">
        <f t="shared" si="8"/>
        <v>56.532663316582912</v>
      </c>
      <c r="V46" s="121">
        <f t="shared" si="8"/>
        <v>54.040404040404042</v>
      </c>
      <c r="W46" s="119">
        <f t="shared" si="9"/>
        <v>28.571428571428569</v>
      </c>
      <c r="X46" s="120">
        <f t="shared" si="9"/>
        <v>39.555555555555557</v>
      </c>
      <c r="Y46" s="122">
        <f t="shared" si="9"/>
        <v>34.345794392523366</v>
      </c>
      <c r="Z46" s="75" t="s">
        <v>20</v>
      </c>
      <c r="AA46" s="19">
        <v>1</v>
      </c>
      <c r="AB46" s="119">
        <f t="shared" si="11"/>
        <v>36.548223350253807</v>
      </c>
      <c r="AC46" s="120">
        <f t="shared" si="6"/>
        <v>34.170854271356781</v>
      </c>
      <c r="AD46" s="121">
        <f t="shared" si="12"/>
        <v>35.353535353535356</v>
      </c>
    </row>
    <row r="47" spans="1:30" s="86" customFormat="1" ht="12" customHeight="1" x14ac:dyDescent="0.15">
      <c r="A47" s="37" t="s">
        <v>68</v>
      </c>
      <c r="B47" s="178">
        <v>165</v>
      </c>
      <c r="C47" s="179">
        <v>172</v>
      </c>
      <c r="D47" s="38">
        <f t="shared" si="0"/>
        <v>337</v>
      </c>
      <c r="E47" s="178">
        <v>5</v>
      </c>
      <c r="F47" s="179">
        <v>4</v>
      </c>
      <c r="G47" s="38">
        <f t="shared" si="1"/>
        <v>9</v>
      </c>
      <c r="H47" s="178">
        <v>21</v>
      </c>
      <c r="I47" s="179">
        <v>31</v>
      </c>
      <c r="J47" s="38">
        <f t="shared" si="2"/>
        <v>52</v>
      </c>
      <c r="K47" s="178">
        <v>2</v>
      </c>
      <c r="L47" s="179">
        <v>0</v>
      </c>
      <c r="M47" s="38">
        <f t="shared" si="3"/>
        <v>2</v>
      </c>
      <c r="N47" s="178">
        <v>91</v>
      </c>
      <c r="O47" s="179">
        <v>74</v>
      </c>
      <c r="P47" s="38">
        <f t="shared" si="4"/>
        <v>165</v>
      </c>
      <c r="Q47" s="93">
        <f t="shared" si="13"/>
        <v>119</v>
      </c>
      <c r="R47" s="94">
        <f t="shared" si="13"/>
        <v>109</v>
      </c>
      <c r="S47" s="39">
        <f t="shared" si="5"/>
        <v>228</v>
      </c>
      <c r="T47" s="95">
        <f t="shared" si="8"/>
        <v>72.121212121212125</v>
      </c>
      <c r="U47" s="96">
        <f t="shared" si="8"/>
        <v>63.372093023255815</v>
      </c>
      <c r="V47" s="97">
        <f t="shared" si="8"/>
        <v>67.655786350148375</v>
      </c>
      <c r="W47" s="95">
        <f t="shared" si="9"/>
        <v>21.84873949579832</v>
      </c>
      <c r="X47" s="96">
        <f t="shared" si="9"/>
        <v>32.11009174311927</v>
      </c>
      <c r="Y47" s="98">
        <f t="shared" si="9"/>
        <v>26.754385964912281</v>
      </c>
      <c r="Z47" s="71" t="s">
        <v>20</v>
      </c>
      <c r="AA47" s="40">
        <f t="shared" ref="AA47:AA60" si="14">AA46+1</f>
        <v>2</v>
      </c>
      <c r="AB47" s="95">
        <f t="shared" si="11"/>
        <v>55.151515151515149</v>
      </c>
      <c r="AC47" s="96">
        <f t="shared" si="6"/>
        <v>43.02325581395349</v>
      </c>
      <c r="AD47" s="97">
        <f t="shared" si="12"/>
        <v>48.961424332344208</v>
      </c>
    </row>
    <row r="48" spans="1:30" ht="12" customHeight="1" x14ac:dyDescent="0.15">
      <c r="A48" s="11" t="s">
        <v>69</v>
      </c>
      <c r="B48" s="176">
        <v>188</v>
      </c>
      <c r="C48" s="177">
        <v>196</v>
      </c>
      <c r="D48" s="1">
        <f t="shared" si="0"/>
        <v>384</v>
      </c>
      <c r="E48" s="176">
        <v>8</v>
      </c>
      <c r="F48" s="177">
        <v>10</v>
      </c>
      <c r="G48" s="1">
        <f t="shared" si="1"/>
        <v>18</v>
      </c>
      <c r="H48" s="176">
        <v>33</v>
      </c>
      <c r="I48" s="177">
        <v>47</v>
      </c>
      <c r="J48" s="1">
        <f t="shared" si="2"/>
        <v>80</v>
      </c>
      <c r="K48" s="176">
        <v>0</v>
      </c>
      <c r="L48" s="177">
        <v>0</v>
      </c>
      <c r="M48" s="1">
        <f t="shared" si="3"/>
        <v>0</v>
      </c>
      <c r="N48" s="176">
        <v>99</v>
      </c>
      <c r="O48" s="177">
        <v>75</v>
      </c>
      <c r="P48" s="1">
        <f t="shared" si="4"/>
        <v>174</v>
      </c>
      <c r="Q48" s="87">
        <f t="shared" si="13"/>
        <v>140</v>
      </c>
      <c r="R48" s="88">
        <f t="shared" si="13"/>
        <v>132</v>
      </c>
      <c r="S48" s="2">
        <f t="shared" si="5"/>
        <v>272</v>
      </c>
      <c r="T48" s="89">
        <f t="shared" si="8"/>
        <v>74.468085106382972</v>
      </c>
      <c r="U48" s="90">
        <f t="shared" si="8"/>
        <v>67.346938775510196</v>
      </c>
      <c r="V48" s="91">
        <f t="shared" si="8"/>
        <v>70.833333333333343</v>
      </c>
      <c r="W48" s="89">
        <f t="shared" si="9"/>
        <v>29.285714285714288</v>
      </c>
      <c r="X48" s="90">
        <f t="shared" si="9"/>
        <v>43.18181818181818</v>
      </c>
      <c r="Y48" s="92">
        <f t="shared" si="9"/>
        <v>36.029411764705884</v>
      </c>
      <c r="Z48" s="70" t="s">
        <v>20</v>
      </c>
      <c r="AA48" s="17">
        <f t="shared" si="14"/>
        <v>3</v>
      </c>
      <c r="AB48" s="89">
        <f t="shared" si="11"/>
        <v>52.659574468085104</v>
      </c>
      <c r="AC48" s="90">
        <f t="shared" si="6"/>
        <v>38.265306122448976</v>
      </c>
      <c r="AD48" s="91">
        <f t="shared" si="12"/>
        <v>45.3125</v>
      </c>
    </row>
    <row r="49" spans="1:30" s="86" customFormat="1" ht="12" customHeight="1" x14ac:dyDescent="0.15">
      <c r="A49" s="37" t="s">
        <v>70</v>
      </c>
      <c r="B49" s="178">
        <v>245</v>
      </c>
      <c r="C49" s="179">
        <v>281</v>
      </c>
      <c r="D49" s="38">
        <f t="shared" si="0"/>
        <v>526</v>
      </c>
      <c r="E49" s="178">
        <v>8</v>
      </c>
      <c r="F49" s="179">
        <v>6</v>
      </c>
      <c r="G49" s="38">
        <f t="shared" si="1"/>
        <v>14</v>
      </c>
      <c r="H49" s="178">
        <v>52</v>
      </c>
      <c r="I49" s="179">
        <v>79</v>
      </c>
      <c r="J49" s="38">
        <f t="shared" si="2"/>
        <v>131</v>
      </c>
      <c r="K49" s="178">
        <v>0</v>
      </c>
      <c r="L49" s="179">
        <v>1</v>
      </c>
      <c r="M49" s="38">
        <f t="shared" si="3"/>
        <v>1</v>
      </c>
      <c r="N49" s="178">
        <v>105</v>
      </c>
      <c r="O49" s="179">
        <v>94</v>
      </c>
      <c r="P49" s="38">
        <f t="shared" si="4"/>
        <v>199</v>
      </c>
      <c r="Q49" s="93">
        <f t="shared" si="13"/>
        <v>165</v>
      </c>
      <c r="R49" s="94">
        <f t="shared" si="13"/>
        <v>180</v>
      </c>
      <c r="S49" s="39">
        <f t="shared" si="5"/>
        <v>345</v>
      </c>
      <c r="T49" s="95">
        <f t="shared" si="8"/>
        <v>67.346938775510196</v>
      </c>
      <c r="U49" s="96">
        <f t="shared" si="8"/>
        <v>64.056939501779368</v>
      </c>
      <c r="V49" s="97">
        <f t="shared" si="8"/>
        <v>65.589353612167301</v>
      </c>
      <c r="W49" s="95">
        <f t="shared" si="9"/>
        <v>36.363636363636367</v>
      </c>
      <c r="X49" s="96">
        <f t="shared" si="9"/>
        <v>47.222222222222221</v>
      </c>
      <c r="Y49" s="98">
        <f t="shared" si="9"/>
        <v>42.028985507246375</v>
      </c>
      <c r="Z49" s="71" t="s">
        <v>20</v>
      </c>
      <c r="AA49" s="40">
        <f t="shared" si="14"/>
        <v>4</v>
      </c>
      <c r="AB49" s="95">
        <f t="shared" si="11"/>
        <v>42.857142857142854</v>
      </c>
      <c r="AC49" s="96">
        <f t="shared" si="6"/>
        <v>33.45195729537366</v>
      </c>
      <c r="AD49" s="97">
        <f t="shared" si="12"/>
        <v>37.832699619771866</v>
      </c>
    </row>
    <row r="50" spans="1:30" ht="12" customHeight="1" x14ac:dyDescent="0.15">
      <c r="A50" s="11" t="s">
        <v>71</v>
      </c>
      <c r="B50" s="176">
        <v>490</v>
      </c>
      <c r="C50" s="177">
        <v>531</v>
      </c>
      <c r="D50" s="1">
        <f t="shared" si="0"/>
        <v>1021</v>
      </c>
      <c r="E50" s="176">
        <v>21</v>
      </c>
      <c r="F50" s="177">
        <v>30</v>
      </c>
      <c r="G50" s="1">
        <f t="shared" si="1"/>
        <v>51</v>
      </c>
      <c r="H50" s="176">
        <v>94</v>
      </c>
      <c r="I50" s="177">
        <v>133</v>
      </c>
      <c r="J50" s="1">
        <f t="shared" si="2"/>
        <v>227</v>
      </c>
      <c r="K50" s="176">
        <v>1</v>
      </c>
      <c r="L50" s="177">
        <v>0</v>
      </c>
      <c r="M50" s="1">
        <f t="shared" si="3"/>
        <v>1</v>
      </c>
      <c r="N50" s="176">
        <v>185</v>
      </c>
      <c r="O50" s="177">
        <v>169</v>
      </c>
      <c r="P50" s="1">
        <f t="shared" si="4"/>
        <v>354</v>
      </c>
      <c r="Q50" s="87">
        <f t="shared" si="13"/>
        <v>301</v>
      </c>
      <c r="R50" s="88">
        <f t="shared" si="13"/>
        <v>332</v>
      </c>
      <c r="S50" s="2">
        <f t="shared" si="5"/>
        <v>633</v>
      </c>
      <c r="T50" s="89">
        <f t="shared" si="8"/>
        <v>61.428571428571431</v>
      </c>
      <c r="U50" s="90">
        <f t="shared" si="8"/>
        <v>62.52354048964218</v>
      </c>
      <c r="V50" s="91">
        <f t="shared" si="8"/>
        <v>61.998041136141033</v>
      </c>
      <c r="W50" s="89">
        <f t="shared" si="9"/>
        <v>38.205980066445186</v>
      </c>
      <c r="X50" s="90">
        <f t="shared" si="9"/>
        <v>49.096385542168676</v>
      </c>
      <c r="Y50" s="92">
        <f t="shared" si="9"/>
        <v>43.917851500789887</v>
      </c>
      <c r="Z50" s="70" t="s">
        <v>20</v>
      </c>
      <c r="AA50" s="17">
        <f t="shared" si="14"/>
        <v>5</v>
      </c>
      <c r="AB50" s="89">
        <f t="shared" si="11"/>
        <v>37.755102040816325</v>
      </c>
      <c r="AC50" s="90">
        <f t="shared" si="6"/>
        <v>31.826741996233523</v>
      </c>
      <c r="AD50" s="91">
        <f t="shared" si="12"/>
        <v>34.671890303623897</v>
      </c>
    </row>
    <row r="51" spans="1:30" s="86" customFormat="1" ht="12" customHeight="1" x14ac:dyDescent="0.15">
      <c r="A51" s="37" t="s">
        <v>72</v>
      </c>
      <c r="B51" s="178">
        <v>1313</v>
      </c>
      <c r="C51" s="179">
        <v>1389</v>
      </c>
      <c r="D51" s="38">
        <f t="shared" si="0"/>
        <v>2702</v>
      </c>
      <c r="E51" s="178">
        <v>26</v>
      </c>
      <c r="F51" s="179">
        <v>42</v>
      </c>
      <c r="G51" s="38">
        <f t="shared" si="1"/>
        <v>68</v>
      </c>
      <c r="H51" s="178">
        <v>250</v>
      </c>
      <c r="I51" s="179">
        <v>316</v>
      </c>
      <c r="J51" s="38">
        <f t="shared" si="2"/>
        <v>566</v>
      </c>
      <c r="K51" s="178">
        <v>3</v>
      </c>
      <c r="L51" s="179">
        <v>3</v>
      </c>
      <c r="M51" s="38">
        <f t="shared" si="3"/>
        <v>6</v>
      </c>
      <c r="N51" s="178">
        <v>434</v>
      </c>
      <c r="O51" s="179">
        <v>396</v>
      </c>
      <c r="P51" s="38">
        <f t="shared" si="4"/>
        <v>830</v>
      </c>
      <c r="Q51" s="93">
        <f t="shared" si="13"/>
        <v>713</v>
      </c>
      <c r="R51" s="94">
        <f t="shared" si="13"/>
        <v>757</v>
      </c>
      <c r="S51" s="39">
        <f t="shared" si="5"/>
        <v>1470</v>
      </c>
      <c r="T51" s="95">
        <f t="shared" si="8"/>
        <v>54.303122619954301</v>
      </c>
      <c r="U51" s="96">
        <f t="shared" si="8"/>
        <v>54.499640028797693</v>
      </c>
      <c r="V51" s="97">
        <f t="shared" si="8"/>
        <v>54.404145077720209</v>
      </c>
      <c r="W51" s="95">
        <f t="shared" si="9"/>
        <v>38.70967741935484</v>
      </c>
      <c r="X51" s="96">
        <f t="shared" si="9"/>
        <v>47.291941875825628</v>
      </c>
      <c r="Y51" s="98">
        <f t="shared" si="9"/>
        <v>43.129251700680271</v>
      </c>
      <c r="Z51" s="71" t="s">
        <v>20</v>
      </c>
      <c r="AA51" s="40">
        <f t="shared" si="14"/>
        <v>6</v>
      </c>
      <c r="AB51" s="95">
        <f t="shared" si="11"/>
        <v>33.054074638233054</v>
      </c>
      <c r="AC51" s="96">
        <f t="shared" si="6"/>
        <v>28.509719222462206</v>
      </c>
      <c r="AD51" s="97">
        <f t="shared" si="12"/>
        <v>30.717986676535897</v>
      </c>
    </row>
    <row r="52" spans="1:30" ht="12" customHeight="1" x14ac:dyDescent="0.15">
      <c r="A52" s="11" t="s">
        <v>73</v>
      </c>
      <c r="B52" s="176">
        <v>620</v>
      </c>
      <c r="C52" s="177">
        <v>614</v>
      </c>
      <c r="D52" s="1">
        <f t="shared" si="0"/>
        <v>1234</v>
      </c>
      <c r="E52" s="176">
        <v>8</v>
      </c>
      <c r="F52" s="177">
        <v>12</v>
      </c>
      <c r="G52" s="1">
        <f t="shared" si="1"/>
        <v>20</v>
      </c>
      <c r="H52" s="176">
        <v>91</v>
      </c>
      <c r="I52" s="177">
        <v>145</v>
      </c>
      <c r="J52" s="1">
        <f t="shared" si="2"/>
        <v>236</v>
      </c>
      <c r="K52" s="176">
        <v>2</v>
      </c>
      <c r="L52" s="177">
        <v>1</v>
      </c>
      <c r="M52" s="1">
        <f t="shared" si="3"/>
        <v>3</v>
      </c>
      <c r="N52" s="176">
        <v>237</v>
      </c>
      <c r="O52" s="177">
        <v>193</v>
      </c>
      <c r="P52" s="1">
        <f t="shared" si="4"/>
        <v>430</v>
      </c>
      <c r="Q52" s="87">
        <f t="shared" si="13"/>
        <v>338</v>
      </c>
      <c r="R52" s="88">
        <f t="shared" si="13"/>
        <v>351</v>
      </c>
      <c r="S52" s="2">
        <f t="shared" si="5"/>
        <v>689</v>
      </c>
      <c r="T52" s="89">
        <f t="shared" si="8"/>
        <v>54.516129032258064</v>
      </c>
      <c r="U52" s="90">
        <f t="shared" si="8"/>
        <v>57.166123778501628</v>
      </c>
      <c r="V52" s="91">
        <f t="shared" si="8"/>
        <v>55.834683954619123</v>
      </c>
      <c r="W52" s="89">
        <f t="shared" si="9"/>
        <v>29.289940828402365</v>
      </c>
      <c r="X52" s="90">
        <f t="shared" si="9"/>
        <v>44.729344729344724</v>
      </c>
      <c r="Y52" s="92">
        <f t="shared" si="9"/>
        <v>37.155297532656022</v>
      </c>
      <c r="Z52" s="70" t="s">
        <v>20</v>
      </c>
      <c r="AA52" s="17">
        <f t="shared" si="14"/>
        <v>7</v>
      </c>
      <c r="AB52" s="89">
        <f t="shared" si="11"/>
        <v>38.225806451612904</v>
      </c>
      <c r="AC52" s="90">
        <f t="shared" si="6"/>
        <v>31.433224755700323</v>
      </c>
      <c r="AD52" s="91">
        <f t="shared" si="12"/>
        <v>34.846029173419772</v>
      </c>
    </row>
    <row r="53" spans="1:30" s="86" customFormat="1" ht="12" customHeight="1" x14ac:dyDescent="0.15">
      <c r="A53" s="37" t="s">
        <v>74</v>
      </c>
      <c r="B53" s="178">
        <v>80</v>
      </c>
      <c r="C53" s="179">
        <v>90</v>
      </c>
      <c r="D53" s="38">
        <f t="shared" si="0"/>
        <v>170</v>
      </c>
      <c r="E53" s="178">
        <v>1</v>
      </c>
      <c r="F53" s="179">
        <v>2</v>
      </c>
      <c r="G53" s="38">
        <f t="shared" si="1"/>
        <v>3</v>
      </c>
      <c r="H53" s="178">
        <v>18</v>
      </c>
      <c r="I53" s="179">
        <v>18</v>
      </c>
      <c r="J53" s="38">
        <f t="shared" si="2"/>
        <v>36</v>
      </c>
      <c r="K53" s="178">
        <v>2</v>
      </c>
      <c r="L53" s="179">
        <v>0</v>
      </c>
      <c r="M53" s="38">
        <f t="shared" si="3"/>
        <v>2</v>
      </c>
      <c r="N53" s="178">
        <v>43</v>
      </c>
      <c r="O53" s="179">
        <v>50</v>
      </c>
      <c r="P53" s="38">
        <f t="shared" si="4"/>
        <v>93</v>
      </c>
      <c r="Q53" s="93">
        <f t="shared" si="13"/>
        <v>64</v>
      </c>
      <c r="R53" s="94">
        <f t="shared" si="13"/>
        <v>70</v>
      </c>
      <c r="S53" s="39">
        <f t="shared" si="5"/>
        <v>134</v>
      </c>
      <c r="T53" s="95">
        <f t="shared" si="8"/>
        <v>80</v>
      </c>
      <c r="U53" s="96">
        <f t="shared" si="8"/>
        <v>77.777777777777786</v>
      </c>
      <c r="V53" s="97">
        <f t="shared" si="8"/>
        <v>78.82352941176471</v>
      </c>
      <c r="W53" s="95">
        <f t="shared" si="9"/>
        <v>29.6875</v>
      </c>
      <c r="X53" s="96">
        <f t="shared" si="9"/>
        <v>28.571428571428569</v>
      </c>
      <c r="Y53" s="98">
        <f t="shared" si="9"/>
        <v>29.1044776119403</v>
      </c>
      <c r="Z53" s="71" t="s">
        <v>20</v>
      </c>
      <c r="AA53" s="40">
        <f t="shared" si="14"/>
        <v>8</v>
      </c>
      <c r="AB53" s="95">
        <f t="shared" si="11"/>
        <v>53.75</v>
      </c>
      <c r="AC53" s="96">
        <f t="shared" si="6"/>
        <v>55.555555555555557</v>
      </c>
      <c r="AD53" s="97">
        <f t="shared" si="12"/>
        <v>54.705882352941181</v>
      </c>
    </row>
    <row r="54" spans="1:30" ht="12" customHeight="1" x14ac:dyDescent="0.15">
      <c r="A54" s="11" t="s">
        <v>75</v>
      </c>
      <c r="B54" s="176">
        <v>439</v>
      </c>
      <c r="C54" s="177">
        <v>469</v>
      </c>
      <c r="D54" s="1">
        <f t="shared" si="0"/>
        <v>908</v>
      </c>
      <c r="E54" s="176">
        <v>14</v>
      </c>
      <c r="F54" s="177">
        <v>23</v>
      </c>
      <c r="G54" s="1">
        <f t="shared" si="1"/>
        <v>37</v>
      </c>
      <c r="H54" s="176">
        <v>131</v>
      </c>
      <c r="I54" s="177">
        <v>146</v>
      </c>
      <c r="J54" s="1">
        <f t="shared" si="2"/>
        <v>277</v>
      </c>
      <c r="K54" s="176">
        <v>2</v>
      </c>
      <c r="L54" s="177">
        <v>2</v>
      </c>
      <c r="M54" s="1">
        <f t="shared" si="3"/>
        <v>4</v>
      </c>
      <c r="N54" s="176">
        <v>171</v>
      </c>
      <c r="O54" s="177">
        <v>163</v>
      </c>
      <c r="P54" s="1">
        <f t="shared" si="4"/>
        <v>334</v>
      </c>
      <c r="Q54" s="87">
        <f t="shared" si="13"/>
        <v>318</v>
      </c>
      <c r="R54" s="88">
        <f t="shared" si="13"/>
        <v>334</v>
      </c>
      <c r="S54" s="2">
        <f t="shared" si="5"/>
        <v>652</v>
      </c>
      <c r="T54" s="89">
        <f t="shared" si="8"/>
        <v>72.437357630979506</v>
      </c>
      <c r="U54" s="90">
        <f t="shared" si="8"/>
        <v>71.215351812366734</v>
      </c>
      <c r="V54" s="91">
        <f t="shared" si="8"/>
        <v>71.806167400881066</v>
      </c>
      <c r="W54" s="89">
        <f t="shared" si="9"/>
        <v>45.59748427672956</v>
      </c>
      <c r="X54" s="90">
        <f t="shared" si="9"/>
        <v>50.598802395209589</v>
      </c>
      <c r="Y54" s="92">
        <f t="shared" si="9"/>
        <v>48.159509202453989</v>
      </c>
      <c r="Z54" s="70" t="s">
        <v>20</v>
      </c>
      <c r="AA54" s="17">
        <f t="shared" si="14"/>
        <v>9</v>
      </c>
      <c r="AB54" s="89">
        <f t="shared" si="11"/>
        <v>38.95216400911162</v>
      </c>
      <c r="AC54" s="90">
        <f t="shared" si="6"/>
        <v>34.754797441364602</v>
      </c>
      <c r="AD54" s="91">
        <f t="shared" si="12"/>
        <v>36.784140969162998</v>
      </c>
    </row>
    <row r="55" spans="1:30" s="86" customFormat="1" ht="12" customHeight="1" x14ac:dyDescent="0.15">
      <c r="A55" s="37" t="s">
        <v>76</v>
      </c>
      <c r="B55" s="178">
        <v>101</v>
      </c>
      <c r="C55" s="179">
        <v>94</v>
      </c>
      <c r="D55" s="38">
        <f t="shared" si="0"/>
        <v>195</v>
      </c>
      <c r="E55" s="178">
        <v>6</v>
      </c>
      <c r="F55" s="179">
        <v>3</v>
      </c>
      <c r="G55" s="38">
        <f t="shared" si="1"/>
        <v>9</v>
      </c>
      <c r="H55" s="178">
        <v>25</v>
      </c>
      <c r="I55" s="179">
        <v>38</v>
      </c>
      <c r="J55" s="38">
        <f t="shared" si="2"/>
        <v>63</v>
      </c>
      <c r="K55" s="178">
        <v>0</v>
      </c>
      <c r="L55" s="179">
        <v>0</v>
      </c>
      <c r="M55" s="38">
        <f t="shared" si="3"/>
        <v>0</v>
      </c>
      <c r="N55" s="178">
        <v>46</v>
      </c>
      <c r="O55" s="179">
        <v>28</v>
      </c>
      <c r="P55" s="38">
        <f t="shared" si="4"/>
        <v>74</v>
      </c>
      <c r="Q55" s="93">
        <f t="shared" si="13"/>
        <v>77</v>
      </c>
      <c r="R55" s="94">
        <f t="shared" si="13"/>
        <v>69</v>
      </c>
      <c r="S55" s="39">
        <f t="shared" si="5"/>
        <v>146</v>
      </c>
      <c r="T55" s="95">
        <f t="shared" si="8"/>
        <v>76.237623762376245</v>
      </c>
      <c r="U55" s="96">
        <f t="shared" si="8"/>
        <v>73.40425531914893</v>
      </c>
      <c r="V55" s="97">
        <f t="shared" si="8"/>
        <v>74.871794871794876</v>
      </c>
      <c r="W55" s="95">
        <f t="shared" si="9"/>
        <v>40.259740259740262</v>
      </c>
      <c r="X55" s="96">
        <f t="shared" si="9"/>
        <v>59.420289855072461</v>
      </c>
      <c r="Y55" s="98">
        <f t="shared" si="9"/>
        <v>49.315068493150683</v>
      </c>
      <c r="Z55" s="71" t="s">
        <v>20</v>
      </c>
      <c r="AA55" s="40">
        <f t="shared" si="14"/>
        <v>10</v>
      </c>
      <c r="AB55" s="95">
        <f t="shared" si="11"/>
        <v>45.544554455445549</v>
      </c>
      <c r="AC55" s="96">
        <f t="shared" si="6"/>
        <v>29.787234042553191</v>
      </c>
      <c r="AD55" s="97">
        <f t="shared" si="12"/>
        <v>37.948717948717949</v>
      </c>
    </row>
    <row r="56" spans="1:30" ht="12" customHeight="1" x14ac:dyDescent="0.15">
      <c r="A56" s="11" t="s">
        <v>77</v>
      </c>
      <c r="B56" s="176">
        <v>200</v>
      </c>
      <c r="C56" s="177">
        <v>211</v>
      </c>
      <c r="D56" s="1">
        <f t="shared" si="0"/>
        <v>411</v>
      </c>
      <c r="E56" s="176">
        <v>8</v>
      </c>
      <c r="F56" s="177">
        <v>7</v>
      </c>
      <c r="G56" s="1">
        <f t="shared" si="1"/>
        <v>15</v>
      </c>
      <c r="H56" s="176">
        <v>47</v>
      </c>
      <c r="I56" s="177">
        <v>78</v>
      </c>
      <c r="J56" s="1">
        <f t="shared" si="2"/>
        <v>125</v>
      </c>
      <c r="K56" s="176">
        <v>1</v>
      </c>
      <c r="L56" s="177">
        <v>2</v>
      </c>
      <c r="M56" s="1">
        <f t="shared" si="3"/>
        <v>3</v>
      </c>
      <c r="N56" s="176">
        <v>94</v>
      </c>
      <c r="O56" s="177">
        <v>75</v>
      </c>
      <c r="P56" s="1">
        <f t="shared" si="4"/>
        <v>169</v>
      </c>
      <c r="Q56" s="87">
        <f t="shared" si="13"/>
        <v>150</v>
      </c>
      <c r="R56" s="88">
        <f t="shared" si="13"/>
        <v>162</v>
      </c>
      <c r="S56" s="2">
        <f t="shared" si="5"/>
        <v>312</v>
      </c>
      <c r="T56" s="89">
        <f t="shared" si="8"/>
        <v>75</v>
      </c>
      <c r="U56" s="90">
        <f t="shared" si="8"/>
        <v>76.777251184834128</v>
      </c>
      <c r="V56" s="91">
        <f t="shared" si="8"/>
        <v>75.912408759124077</v>
      </c>
      <c r="W56" s="89">
        <f t="shared" si="9"/>
        <v>36.666666666666664</v>
      </c>
      <c r="X56" s="90">
        <f t="shared" si="9"/>
        <v>52.469135802469133</v>
      </c>
      <c r="Y56" s="92">
        <f t="shared" si="9"/>
        <v>44.871794871794876</v>
      </c>
      <c r="Z56" s="70" t="s">
        <v>20</v>
      </c>
      <c r="AA56" s="17">
        <f t="shared" si="14"/>
        <v>11</v>
      </c>
      <c r="AB56" s="89">
        <f t="shared" si="11"/>
        <v>47</v>
      </c>
      <c r="AC56" s="90">
        <f t="shared" si="6"/>
        <v>35.545023696682463</v>
      </c>
      <c r="AD56" s="91">
        <f t="shared" si="12"/>
        <v>41.119221411192214</v>
      </c>
    </row>
    <row r="57" spans="1:30" s="86" customFormat="1" ht="12" customHeight="1" x14ac:dyDescent="0.15">
      <c r="A57" s="37" t="s">
        <v>78</v>
      </c>
      <c r="B57" s="178">
        <v>304</v>
      </c>
      <c r="C57" s="179">
        <v>305</v>
      </c>
      <c r="D57" s="38">
        <f t="shared" si="0"/>
        <v>609</v>
      </c>
      <c r="E57" s="178">
        <v>6</v>
      </c>
      <c r="F57" s="179">
        <v>3</v>
      </c>
      <c r="G57" s="38">
        <f t="shared" si="1"/>
        <v>9</v>
      </c>
      <c r="H57" s="178">
        <v>77</v>
      </c>
      <c r="I57" s="179">
        <v>101</v>
      </c>
      <c r="J57" s="38">
        <f t="shared" si="2"/>
        <v>178</v>
      </c>
      <c r="K57" s="178">
        <v>0</v>
      </c>
      <c r="L57" s="179">
        <v>0</v>
      </c>
      <c r="M57" s="38">
        <f t="shared" si="3"/>
        <v>0</v>
      </c>
      <c r="N57" s="178">
        <v>129</v>
      </c>
      <c r="O57" s="179">
        <v>115</v>
      </c>
      <c r="P57" s="38">
        <f t="shared" si="4"/>
        <v>244</v>
      </c>
      <c r="Q57" s="93">
        <f t="shared" si="13"/>
        <v>212</v>
      </c>
      <c r="R57" s="94">
        <f t="shared" si="13"/>
        <v>219</v>
      </c>
      <c r="S57" s="39">
        <f t="shared" si="5"/>
        <v>431</v>
      </c>
      <c r="T57" s="95">
        <f t="shared" si="8"/>
        <v>69.73684210526315</v>
      </c>
      <c r="U57" s="96">
        <f t="shared" si="8"/>
        <v>71.803278688524586</v>
      </c>
      <c r="V57" s="97">
        <f t="shared" si="8"/>
        <v>70.771756978653528</v>
      </c>
      <c r="W57" s="95">
        <f t="shared" si="9"/>
        <v>39.150943396226417</v>
      </c>
      <c r="X57" s="96">
        <f t="shared" si="9"/>
        <v>47.48858447488584</v>
      </c>
      <c r="Y57" s="98">
        <f t="shared" si="9"/>
        <v>43.38747099767982</v>
      </c>
      <c r="Z57" s="71" t="s">
        <v>20</v>
      </c>
      <c r="AA57" s="40">
        <f t="shared" si="14"/>
        <v>12</v>
      </c>
      <c r="AB57" s="95">
        <f t="shared" si="11"/>
        <v>42.434210526315788</v>
      </c>
      <c r="AC57" s="96">
        <f t="shared" si="6"/>
        <v>37.704918032786885</v>
      </c>
      <c r="AD57" s="97">
        <f t="shared" si="12"/>
        <v>40.065681444991789</v>
      </c>
    </row>
    <row r="58" spans="1:30" ht="12" customHeight="1" x14ac:dyDescent="0.15">
      <c r="A58" s="11" t="s">
        <v>79</v>
      </c>
      <c r="B58" s="176">
        <v>191</v>
      </c>
      <c r="C58" s="177">
        <v>184</v>
      </c>
      <c r="D58" s="1">
        <f t="shared" ref="D58:D60" si="15">SUM(B58:C58)</f>
        <v>375</v>
      </c>
      <c r="E58" s="176">
        <v>2</v>
      </c>
      <c r="F58" s="177">
        <v>6</v>
      </c>
      <c r="G58" s="1">
        <f t="shared" ref="G58:G60" si="16">SUM(E58:F58)</f>
        <v>8</v>
      </c>
      <c r="H58" s="176">
        <v>51</v>
      </c>
      <c r="I58" s="177">
        <v>63</v>
      </c>
      <c r="J58" s="1">
        <f t="shared" ref="J58:J60" si="17">SUM(H58:I58)</f>
        <v>114</v>
      </c>
      <c r="K58" s="176">
        <v>2</v>
      </c>
      <c r="L58" s="177">
        <v>0</v>
      </c>
      <c r="M58" s="1">
        <f t="shared" ref="M58:M60" si="18">SUM(K58:L58)</f>
        <v>2</v>
      </c>
      <c r="N58" s="176">
        <v>70</v>
      </c>
      <c r="O58" s="177">
        <v>48</v>
      </c>
      <c r="P58" s="1">
        <f t="shared" ref="P58:P60" si="19">SUM(N58:O58)</f>
        <v>118</v>
      </c>
      <c r="Q58" s="87">
        <f t="shared" si="13"/>
        <v>125</v>
      </c>
      <c r="R58" s="88">
        <f t="shared" si="13"/>
        <v>117</v>
      </c>
      <c r="S58" s="2">
        <f t="shared" ref="S58:S71" si="20">SUM(Q58:R58)</f>
        <v>242</v>
      </c>
      <c r="T58" s="89">
        <f t="shared" si="8"/>
        <v>65.445026178010465</v>
      </c>
      <c r="U58" s="90">
        <f t="shared" si="8"/>
        <v>63.586956521739133</v>
      </c>
      <c r="V58" s="91">
        <f t="shared" si="8"/>
        <v>64.533333333333331</v>
      </c>
      <c r="W58" s="89">
        <f t="shared" si="9"/>
        <v>42.4</v>
      </c>
      <c r="X58" s="90">
        <f t="shared" si="9"/>
        <v>58.974358974358978</v>
      </c>
      <c r="Y58" s="92">
        <f t="shared" si="9"/>
        <v>50.413223140495866</v>
      </c>
      <c r="Z58" s="70" t="s">
        <v>20</v>
      </c>
      <c r="AA58" s="17">
        <f t="shared" si="14"/>
        <v>13</v>
      </c>
      <c r="AB58" s="89">
        <f t="shared" si="11"/>
        <v>36.64921465968586</v>
      </c>
      <c r="AC58" s="90">
        <f t="shared" si="6"/>
        <v>26.086956521739129</v>
      </c>
      <c r="AD58" s="91">
        <f t="shared" si="12"/>
        <v>31.466666666666665</v>
      </c>
    </row>
    <row r="59" spans="1:30" s="86" customFormat="1" ht="12" customHeight="1" x14ac:dyDescent="0.15">
      <c r="A59" s="37" t="s">
        <v>80</v>
      </c>
      <c r="B59" s="178">
        <v>82</v>
      </c>
      <c r="C59" s="179">
        <v>85</v>
      </c>
      <c r="D59" s="38">
        <f t="shared" si="15"/>
        <v>167</v>
      </c>
      <c r="E59" s="178">
        <v>2</v>
      </c>
      <c r="F59" s="179">
        <v>3</v>
      </c>
      <c r="G59" s="38">
        <f t="shared" si="16"/>
        <v>5</v>
      </c>
      <c r="H59" s="178">
        <v>15</v>
      </c>
      <c r="I59" s="179">
        <v>18</v>
      </c>
      <c r="J59" s="38">
        <f t="shared" si="17"/>
        <v>33</v>
      </c>
      <c r="K59" s="178">
        <v>1</v>
      </c>
      <c r="L59" s="179">
        <v>0</v>
      </c>
      <c r="M59" s="38">
        <f t="shared" si="18"/>
        <v>1</v>
      </c>
      <c r="N59" s="178">
        <v>35</v>
      </c>
      <c r="O59" s="179">
        <v>28</v>
      </c>
      <c r="P59" s="38">
        <f t="shared" si="19"/>
        <v>63</v>
      </c>
      <c r="Q59" s="93">
        <f t="shared" si="13"/>
        <v>53</v>
      </c>
      <c r="R59" s="94">
        <f t="shared" si="13"/>
        <v>49</v>
      </c>
      <c r="S59" s="39">
        <f t="shared" si="20"/>
        <v>102</v>
      </c>
      <c r="T59" s="95">
        <f t="shared" ref="T59:T72" si="21">Q59/B59*100</f>
        <v>64.634146341463421</v>
      </c>
      <c r="U59" s="96">
        <f t="shared" ref="U59:U72" si="22">R59/C59*100</f>
        <v>57.647058823529406</v>
      </c>
      <c r="V59" s="97">
        <f t="shared" ref="V59:V72" si="23">S59/D59*100</f>
        <v>61.077844311377248</v>
      </c>
      <c r="W59" s="95">
        <f t="shared" ref="W59:W72" si="24">(E59+H59)/Q59*100</f>
        <v>32.075471698113205</v>
      </c>
      <c r="X59" s="96">
        <f t="shared" ref="X59:X72" si="25">(F59+I59)/R59*100</f>
        <v>42.857142857142854</v>
      </c>
      <c r="Y59" s="98">
        <f>(G59+J59)/S59*100</f>
        <v>37.254901960784316</v>
      </c>
      <c r="Z59" s="71" t="s">
        <v>20</v>
      </c>
      <c r="AA59" s="40">
        <f t="shared" si="14"/>
        <v>14</v>
      </c>
      <c r="AB59" s="95">
        <f t="shared" si="11"/>
        <v>42.68292682926829</v>
      </c>
      <c r="AC59" s="96">
        <f t="shared" si="6"/>
        <v>32.941176470588232</v>
      </c>
      <c r="AD59" s="97">
        <f t="shared" si="12"/>
        <v>37.724550898203589</v>
      </c>
    </row>
    <row r="60" spans="1:30" ht="12" customHeight="1" thickBot="1" x14ac:dyDescent="0.2">
      <c r="A60" s="30" t="s">
        <v>81</v>
      </c>
      <c r="B60" s="186">
        <v>54</v>
      </c>
      <c r="C60" s="187">
        <v>47</v>
      </c>
      <c r="D60" s="31">
        <f t="shared" si="15"/>
        <v>101</v>
      </c>
      <c r="E60" s="186">
        <v>1</v>
      </c>
      <c r="F60" s="187">
        <v>3</v>
      </c>
      <c r="G60" s="31">
        <f t="shared" si="16"/>
        <v>4</v>
      </c>
      <c r="H60" s="186">
        <v>11</v>
      </c>
      <c r="I60" s="187">
        <v>12</v>
      </c>
      <c r="J60" s="31">
        <f t="shared" si="17"/>
        <v>23</v>
      </c>
      <c r="K60" s="186">
        <v>0</v>
      </c>
      <c r="L60" s="187">
        <v>0</v>
      </c>
      <c r="M60" s="31">
        <f t="shared" si="18"/>
        <v>0</v>
      </c>
      <c r="N60" s="186">
        <v>21</v>
      </c>
      <c r="O60" s="187">
        <v>20</v>
      </c>
      <c r="P60" s="31">
        <f t="shared" si="19"/>
        <v>41</v>
      </c>
      <c r="Q60" s="123">
        <f t="shared" si="13"/>
        <v>33</v>
      </c>
      <c r="R60" s="124">
        <f t="shared" si="13"/>
        <v>35</v>
      </c>
      <c r="S60" s="32">
        <f t="shared" si="20"/>
        <v>68</v>
      </c>
      <c r="T60" s="125">
        <f t="shared" si="21"/>
        <v>61.111111111111114</v>
      </c>
      <c r="U60" s="126">
        <f t="shared" si="22"/>
        <v>74.468085106382972</v>
      </c>
      <c r="V60" s="127">
        <f t="shared" si="23"/>
        <v>67.32673267326733</v>
      </c>
      <c r="W60" s="125">
        <f t="shared" si="24"/>
        <v>36.363636363636367</v>
      </c>
      <c r="X60" s="126">
        <f t="shared" si="25"/>
        <v>42.857142857142854</v>
      </c>
      <c r="Y60" s="128">
        <f t="shared" ref="Y60:Y72" si="26">(G60+J60)/S60*100</f>
        <v>39.705882352941174</v>
      </c>
      <c r="Z60" s="72" t="s">
        <v>20</v>
      </c>
      <c r="AA60" s="18">
        <f t="shared" si="14"/>
        <v>15</v>
      </c>
      <c r="AB60" s="125">
        <f t="shared" si="11"/>
        <v>38.888888888888893</v>
      </c>
      <c r="AC60" s="126">
        <f t="shared" si="6"/>
        <v>42.553191489361701</v>
      </c>
      <c r="AD60" s="127">
        <f t="shared" si="12"/>
        <v>40.594059405940598</v>
      </c>
    </row>
    <row r="61" spans="1:30" s="86" customFormat="1" ht="12" customHeight="1" x14ac:dyDescent="0.15">
      <c r="A61" s="49" t="s">
        <v>83</v>
      </c>
      <c r="B61" s="50">
        <f t="shared" ref="B61:R61" si="27">SUMIF($A$5:$A$60,"黒沢尻*",B$5:B$60)</f>
        <v>14948</v>
      </c>
      <c r="C61" s="51">
        <f t="shared" si="27"/>
        <v>14830</v>
      </c>
      <c r="D61" s="52">
        <f t="shared" si="27"/>
        <v>29778</v>
      </c>
      <c r="E61" s="50">
        <f t="shared" si="27"/>
        <v>1271</v>
      </c>
      <c r="F61" s="51">
        <f t="shared" si="27"/>
        <v>1595</v>
      </c>
      <c r="G61" s="52">
        <f t="shared" si="27"/>
        <v>2866</v>
      </c>
      <c r="H61" s="50">
        <f t="shared" si="27"/>
        <v>1148</v>
      </c>
      <c r="I61" s="51">
        <f t="shared" si="27"/>
        <v>1627</v>
      </c>
      <c r="J61" s="52">
        <f t="shared" si="27"/>
        <v>2775</v>
      </c>
      <c r="K61" s="50">
        <f t="shared" si="27"/>
        <v>26</v>
      </c>
      <c r="L61" s="51">
        <f t="shared" si="27"/>
        <v>31</v>
      </c>
      <c r="M61" s="52">
        <f t="shared" si="27"/>
        <v>57</v>
      </c>
      <c r="N61" s="50">
        <f t="shared" si="27"/>
        <v>4193</v>
      </c>
      <c r="O61" s="51">
        <f t="shared" si="27"/>
        <v>4008</v>
      </c>
      <c r="P61" s="52">
        <f t="shared" si="27"/>
        <v>8201</v>
      </c>
      <c r="Q61" s="50">
        <f t="shared" si="27"/>
        <v>6638</v>
      </c>
      <c r="R61" s="51">
        <f t="shared" si="27"/>
        <v>7261</v>
      </c>
      <c r="S61" s="53">
        <f t="shared" si="20"/>
        <v>13899</v>
      </c>
      <c r="T61" s="129">
        <f t="shared" si="21"/>
        <v>44.407278565694405</v>
      </c>
      <c r="U61" s="130">
        <f t="shared" si="22"/>
        <v>48.961564396493593</v>
      </c>
      <c r="V61" s="131">
        <f t="shared" si="23"/>
        <v>46.675397944791456</v>
      </c>
      <c r="W61" s="129">
        <f t="shared" si="24"/>
        <v>36.441699307020187</v>
      </c>
      <c r="X61" s="130">
        <f t="shared" si="25"/>
        <v>44.374053160721665</v>
      </c>
      <c r="Y61" s="132">
        <f t="shared" si="26"/>
        <v>40.585653644147065</v>
      </c>
      <c r="Z61" s="199" t="s">
        <v>5</v>
      </c>
      <c r="AA61" s="200"/>
      <c r="AB61" s="129">
        <f t="shared" si="11"/>
        <v>28.050575327803053</v>
      </c>
      <c r="AC61" s="130">
        <f t="shared" si="11"/>
        <v>27.026298044504383</v>
      </c>
      <c r="AD61" s="131">
        <f t="shared" si="11"/>
        <v>27.540466115924506</v>
      </c>
    </row>
    <row r="62" spans="1:30" ht="12" customHeight="1" x14ac:dyDescent="0.15">
      <c r="A62" s="27" t="s">
        <v>84</v>
      </c>
      <c r="B62" s="5">
        <f t="shared" ref="B62:R62" si="28">SUMIF($A$5:$A$60,"飯豊*",B$5:B$60)</f>
        <v>4694</v>
      </c>
      <c r="C62" s="6">
        <f t="shared" si="28"/>
        <v>4680</v>
      </c>
      <c r="D62" s="6">
        <f t="shared" si="28"/>
        <v>9374</v>
      </c>
      <c r="E62" s="5">
        <f t="shared" si="28"/>
        <v>205</v>
      </c>
      <c r="F62" s="6">
        <f t="shared" si="28"/>
        <v>253</v>
      </c>
      <c r="G62" s="6">
        <f t="shared" si="28"/>
        <v>458</v>
      </c>
      <c r="H62" s="5">
        <f t="shared" si="28"/>
        <v>546</v>
      </c>
      <c r="I62" s="6">
        <f t="shared" si="28"/>
        <v>759</v>
      </c>
      <c r="J62" s="6">
        <f t="shared" si="28"/>
        <v>1305</v>
      </c>
      <c r="K62" s="5">
        <f t="shared" si="28"/>
        <v>6</v>
      </c>
      <c r="L62" s="6">
        <f t="shared" si="28"/>
        <v>10</v>
      </c>
      <c r="M62" s="6">
        <f t="shared" si="28"/>
        <v>16</v>
      </c>
      <c r="N62" s="5">
        <f t="shared" si="28"/>
        <v>1440</v>
      </c>
      <c r="O62" s="6">
        <f t="shared" si="28"/>
        <v>1309</v>
      </c>
      <c r="P62" s="6">
        <f t="shared" si="28"/>
        <v>2749</v>
      </c>
      <c r="Q62" s="5">
        <f t="shared" si="28"/>
        <v>2197</v>
      </c>
      <c r="R62" s="6">
        <f t="shared" si="28"/>
        <v>2331</v>
      </c>
      <c r="S62" s="7">
        <f t="shared" si="20"/>
        <v>4528</v>
      </c>
      <c r="T62" s="133">
        <f t="shared" si="21"/>
        <v>46.8044311887516</v>
      </c>
      <c r="U62" s="134">
        <f t="shared" si="22"/>
        <v>49.807692307692307</v>
      </c>
      <c r="V62" s="135">
        <f t="shared" si="23"/>
        <v>48.303819074034564</v>
      </c>
      <c r="W62" s="133">
        <f t="shared" si="24"/>
        <v>34.182976786527078</v>
      </c>
      <c r="X62" s="134">
        <f t="shared" si="25"/>
        <v>43.414843414843411</v>
      </c>
      <c r="Y62" s="136">
        <f t="shared" si="26"/>
        <v>38.935512367491164</v>
      </c>
      <c r="Z62" s="197" t="s">
        <v>5</v>
      </c>
      <c r="AA62" s="198"/>
      <c r="AB62" s="133">
        <f t="shared" si="11"/>
        <v>30.677460587984662</v>
      </c>
      <c r="AC62" s="134">
        <f t="shared" si="11"/>
        <v>27.970085470085472</v>
      </c>
      <c r="AD62" s="135">
        <f t="shared" si="11"/>
        <v>29.325794751440153</v>
      </c>
    </row>
    <row r="63" spans="1:30" s="86" customFormat="1" ht="12" customHeight="1" x14ac:dyDescent="0.15">
      <c r="A63" s="54" t="s">
        <v>85</v>
      </c>
      <c r="B63" s="55">
        <f t="shared" ref="B63:R63" si="29">SUMIF($A$5:$A$60,"二子*",B$5:B$60)</f>
        <v>1453</v>
      </c>
      <c r="C63" s="56">
        <f t="shared" si="29"/>
        <v>1446</v>
      </c>
      <c r="D63" s="56">
        <f t="shared" si="29"/>
        <v>2899</v>
      </c>
      <c r="E63" s="55">
        <f t="shared" si="29"/>
        <v>111</v>
      </c>
      <c r="F63" s="56">
        <f t="shared" si="29"/>
        <v>136</v>
      </c>
      <c r="G63" s="56">
        <f t="shared" si="29"/>
        <v>247</v>
      </c>
      <c r="H63" s="55">
        <f t="shared" si="29"/>
        <v>148</v>
      </c>
      <c r="I63" s="56">
        <f t="shared" si="29"/>
        <v>226</v>
      </c>
      <c r="J63" s="56">
        <f t="shared" si="29"/>
        <v>374</v>
      </c>
      <c r="K63" s="55">
        <f t="shared" si="29"/>
        <v>7</v>
      </c>
      <c r="L63" s="56">
        <f t="shared" si="29"/>
        <v>2</v>
      </c>
      <c r="M63" s="56">
        <f t="shared" si="29"/>
        <v>9</v>
      </c>
      <c r="N63" s="55">
        <f t="shared" si="29"/>
        <v>601</v>
      </c>
      <c r="O63" s="56">
        <f t="shared" si="29"/>
        <v>559</v>
      </c>
      <c r="P63" s="56">
        <f t="shared" si="29"/>
        <v>1160</v>
      </c>
      <c r="Q63" s="55">
        <f t="shared" si="29"/>
        <v>867</v>
      </c>
      <c r="R63" s="56">
        <f t="shared" si="29"/>
        <v>923</v>
      </c>
      <c r="S63" s="57">
        <f t="shared" si="20"/>
        <v>1790</v>
      </c>
      <c r="T63" s="137">
        <f t="shared" si="21"/>
        <v>59.669649002064695</v>
      </c>
      <c r="U63" s="138">
        <f t="shared" si="22"/>
        <v>63.831258644536646</v>
      </c>
      <c r="V63" s="139">
        <f t="shared" si="23"/>
        <v>61.745429458433939</v>
      </c>
      <c r="W63" s="137">
        <f t="shared" si="24"/>
        <v>29.873125720876587</v>
      </c>
      <c r="X63" s="138">
        <f t="shared" si="25"/>
        <v>39.219934994582886</v>
      </c>
      <c r="Y63" s="140">
        <f t="shared" si="26"/>
        <v>34.692737430167597</v>
      </c>
      <c r="Z63" s="199" t="s">
        <v>5</v>
      </c>
      <c r="AA63" s="200"/>
      <c r="AB63" s="137">
        <f t="shared" si="11"/>
        <v>41.362697866483138</v>
      </c>
      <c r="AC63" s="138">
        <f t="shared" si="11"/>
        <v>38.658367911479949</v>
      </c>
      <c r="AD63" s="139">
        <f t="shared" si="11"/>
        <v>40.013797861331497</v>
      </c>
    </row>
    <row r="64" spans="1:30" ht="12" customHeight="1" x14ac:dyDescent="0.15">
      <c r="A64" s="27" t="s">
        <v>86</v>
      </c>
      <c r="B64" s="5">
        <f t="shared" ref="B64:R64" si="30">SUMIF($A$5:$A$60,"更木*",B$5:B$60)</f>
        <v>394</v>
      </c>
      <c r="C64" s="6">
        <f t="shared" si="30"/>
        <v>466</v>
      </c>
      <c r="D64" s="6">
        <f t="shared" si="30"/>
        <v>860</v>
      </c>
      <c r="E64" s="5">
        <f t="shared" si="30"/>
        <v>31</v>
      </c>
      <c r="F64" s="6">
        <f t="shared" si="30"/>
        <v>33</v>
      </c>
      <c r="G64" s="6">
        <f t="shared" si="30"/>
        <v>64</v>
      </c>
      <c r="H64" s="5">
        <f t="shared" si="30"/>
        <v>33</v>
      </c>
      <c r="I64" s="6">
        <f t="shared" si="30"/>
        <v>46</v>
      </c>
      <c r="J64" s="6">
        <f t="shared" si="30"/>
        <v>79</v>
      </c>
      <c r="K64" s="5">
        <f t="shared" si="30"/>
        <v>1</v>
      </c>
      <c r="L64" s="6">
        <f t="shared" si="30"/>
        <v>4</v>
      </c>
      <c r="M64" s="6">
        <f t="shared" si="30"/>
        <v>5</v>
      </c>
      <c r="N64" s="5">
        <f t="shared" si="30"/>
        <v>244</v>
      </c>
      <c r="O64" s="6">
        <f t="shared" si="30"/>
        <v>242</v>
      </c>
      <c r="P64" s="6">
        <f t="shared" si="30"/>
        <v>486</v>
      </c>
      <c r="Q64" s="5">
        <f t="shared" si="30"/>
        <v>309</v>
      </c>
      <c r="R64" s="6">
        <f t="shared" si="30"/>
        <v>325</v>
      </c>
      <c r="S64" s="7">
        <f t="shared" si="20"/>
        <v>634</v>
      </c>
      <c r="T64" s="133">
        <f t="shared" si="21"/>
        <v>78.426395939086291</v>
      </c>
      <c r="U64" s="134">
        <f t="shared" si="22"/>
        <v>69.742489270386272</v>
      </c>
      <c r="V64" s="135">
        <f t="shared" si="23"/>
        <v>73.720930232558132</v>
      </c>
      <c r="W64" s="133">
        <f t="shared" si="24"/>
        <v>20.711974110032365</v>
      </c>
      <c r="X64" s="134">
        <f t="shared" si="25"/>
        <v>24.307692307692307</v>
      </c>
      <c r="Y64" s="136">
        <f t="shared" si="26"/>
        <v>22.555205047318612</v>
      </c>
      <c r="Z64" s="197" t="s">
        <v>5</v>
      </c>
      <c r="AA64" s="198"/>
      <c r="AB64" s="133">
        <f t="shared" si="11"/>
        <v>61.928934010152282</v>
      </c>
      <c r="AC64" s="134">
        <f t="shared" si="11"/>
        <v>51.931330472102999</v>
      </c>
      <c r="AD64" s="135">
        <f t="shared" si="11"/>
        <v>56.511627906976749</v>
      </c>
    </row>
    <row r="65" spans="1:30" s="86" customFormat="1" ht="12" customHeight="1" x14ac:dyDescent="0.15">
      <c r="A65" s="54" t="s">
        <v>87</v>
      </c>
      <c r="B65" s="55">
        <f t="shared" ref="B65:R65" si="31">SUMIF($A$5:$A$60,"黒岩*",B$5:B$60)</f>
        <v>381</v>
      </c>
      <c r="C65" s="56">
        <f t="shared" si="31"/>
        <v>390</v>
      </c>
      <c r="D65" s="56">
        <f t="shared" si="31"/>
        <v>771</v>
      </c>
      <c r="E65" s="55">
        <f t="shared" si="31"/>
        <v>46</v>
      </c>
      <c r="F65" s="56">
        <f t="shared" si="31"/>
        <v>61</v>
      </c>
      <c r="G65" s="56">
        <f t="shared" si="31"/>
        <v>107</v>
      </c>
      <c r="H65" s="55">
        <f t="shared" si="31"/>
        <v>36</v>
      </c>
      <c r="I65" s="56">
        <f t="shared" si="31"/>
        <v>57</v>
      </c>
      <c r="J65" s="56">
        <f t="shared" si="31"/>
        <v>93</v>
      </c>
      <c r="K65" s="55">
        <f t="shared" si="31"/>
        <v>2</v>
      </c>
      <c r="L65" s="56">
        <f t="shared" si="31"/>
        <v>0</v>
      </c>
      <c r="M65" s="56">
        <f t="shared" si="31"/>
        <v>2</v>
      </c>
      <c r="N65" s="55">
        <f t="shared" si="31"/>
        <v>149</v>
      </c>
      <c r="O65" s="56">
        <f t="shared" si="31"/>
        <v>108</v>
      </c>
      <c r="P65" s="56">
        <f t="shared" si="31"/>
        <v>257</v>
      </c>
      <c r="Q65" s="55">
        <f t="shared" si="31"/>
        <v>233</v>
      </c>
      <c r="R65" s="56">
        <f t="shared" si="31"/>
        <v>226</v>
      </c>
      <c r="S65" s="57">
        <f t="shared" si="20"/>
        <v>459</v>
      </c>
      <c r="T65" s="137">
        <f t="shared" si="21"/>
        <v>61.154855643044613</v>
      </c>
      <c r="U65" s="138">
        <f t="shared" si="22"/>
        <v>57.948717948717956</v>
      </c>
      <c r="V65" s="139">
        <f t="shared" si="23"/>
        <v>59.533073929961091</v>
      </c>
      <c r="W65" s="137">
        <f t="shared" si="24"/>
        <v>35.193133047210303</v>
      </c>
      <c r="X65" s="138">
        <f t="shared" si="25"/>
        <v>52.212389380530979</v>
      </c>
      <c r="Y65" s="140">
        <f t="shared" si="26"/>
        <v>43.572984749455337</v>
      </c>
      <c r="Z65" s="199" t="s">
        <v>5</v>
      </c>
      <c r="AA65" s="200"/>
      <c r="AB65" s="137">
        <f t="shared" si="11"/>
        <v>39.107611548556434</v>
      </c>
      <c r="AC65" s="138">
        <f t="shared" si="11"/>
        <v>27.692307692307693</v>
      </c>
      <c r="AD65" s="139">
        <f t="shared" si="11"/>
        <v>33.333333333333329</v>
      </c>
    </row>
    <row r="66" spans="1:30" ht="12" customHeight="1" x14ac:dyDescent="0.15">
      <c r="A66" s="27" t="s">
        <v>88</v>
      </c>
      <c r="B66" s="5">
        <f t="shared" ref="B66:R66" si="32">SUMIF($A$5:$A$60,"口内*",B$5:B$60)</f>
        <v>586</v>
      </c>
      <c r="C66" s="6">
        <f t="shared" si="32"/>
        <v>578</v>
      </c>
      <c r="D66" s="6">
        <f t="shared" si="32"/>
        <v>1164</v>
      </c>
      <c r="E66" s="5">
        <f t="shared" si="32"/>
        <v>50</v>
      </c>
      <c r="F66" s="6">
        <f t="shared" si="32"/>
        <v>48</v>
      </c>
      <c r="G66" s="6">
        <f t="shared" si="32"/>
        <v>98</v>
      </c>
      <c r="H66" s="5">
        <f t="shared" si="32"/>
        <v>36</v>
      </c>
      <c r="I66" s="6">
        <f t="shared" si="32"/>
        <v>60</v>
      </c>
      <c r="J66" s="6">
        <f t="shared" si="32"/>
        <v>96</v>
      </c>
      <c r="K66" s="5">
        <f t="shared" si="32"/>
        <v>1</v>
      </c>
      <c r="L66" s="6">
        <f t="shared" si="32"/>
        <v>2</v>
      </c>
      <c r="M66" s="6">
        <f t="shared" si="32"/>
        <v>3</v>
      </c>
      <c r="N66" s="5">
        <f t="shared" si="32"/>
        <v>252</v>
      </c>
      <c r="O66" s="6">
        <f t="shared" si="32"/>
        <v>191</v>
      </c>
      <c r="P66" s="6">
        <f t="shared" si="32"/>
        <v>443</v>
      </c>
      <c r="Q66" s="5">
        <f t="shared" si="32"/>
        <v>339</v>
      </c>
      <c r="R66" s="6">
        <f t="shared" si="32"/>
        <v>301</v>
      </c>
      <c r="S66" s="7">
        <f t="shared" si="20"/>
        <v>640</v>
      </c>
      <c r="T66" s="133">
        <f t="shared" si="21"/>
        <v>57.849829351535831</v>
      </c>
      <c r="U66" s="134">
        <f t="shared" si="22"/>
        <v>52.076124567474047</v>
      </c>
      <c r="V66" s="135">
        <f t="shared" si="23"/>
        <v>54.982817869415811</v>
      </c>
      <c r="W66" s="133">
        <f t="shared" si="24"/>
        <v>25.368731563421832</v>
      </c>
      <c r="X66" s="134">
        <f t="shared" si="25"/>
        <v>35.880398671096344</v>
      </c>
      <c r="Y66" s="136">
        <f t="shared" si="26"/>
        <v>30.312499999999996</v>
      </c>
      <c r="Z66" s="197" t="s">
        <v>5</v>
      </c>
      <c r="AA66" s="198"/>
      <c r="AB66" s="133">
        <f t="shared" si="11"/>
        <v>43.003412969283275</v>
      </c>
      <c r="AC66" s="134">
        <f t="shared" si="11"/>
        <v>33.044982698961938</v>
      </c>
      <c r="AD66" s="135">
        <f t="shared" si="11"/>
        <v>38.058419243986251</v>
      </c>
    </row>
    <row r="67" spans="1:30" s="86" customFormat="1" ht="12" customHeight="1" x14ac:dyDescent="0.15">
      <c r="A67" s="54" t="s">
        <v>89</v>
      </c>
      <c r="B67" s="55">
        <f t="shared" ref="B67:R67" si="33">SUMIF($A$5:$A$60,"稲瀬*",B$5:B$60)</f>
        <v>332</v>
      </c>
      <c r="C67" s="56">
        <f t="shared" si="33"/>
        <v>330</v>
      </c>
      <c r="D67" s="56">
        <f t="shared" si="33"/>
        <v>662</v>
      </c>
      <c r="E67" s="55">
        <f t="shared" si="33"/>
        <v>49</v>
      </c>
      <c r="F67" s="56">
        <f t="shared" si="33"/>
        <v>50</v>
      </c>
      <c r="G67" s="56">
        <f t="shared" si="33"/>
        <v>99</v>
      </c>
      <c r="H67" s="55">
        <f t="shared" si="33"/>
        <v>34</v>
      </c>
      <c r="I67" s="56">
        <f t="shared" si="33"/>
        <v>50</v>
      </c>
      <c r="J67" s="56">
        <f t="shared" si="33"/>
        <v>84</v>
      </c>
      <c r="K67" s="55">
        <f t="shared" si="33"/>
        <v>1</v>
      </c>
      <c r="L67" s="56">
        <f t="shared" si="33"/>
        <v>3</v>
      </c>
      <c r="M67" s="56">
        <f t="shared" si="33"/>
        <v>4</v>
      </c>
      <c r="N67" s="55">
        <f t="shared" si="33"/>
        <v>117</v>
      </c>
      <c r="O67" s="56">
        <f t="shared" si="33"/>
        <v>104</v>
      </c>
      <c r="P67" s="56">
        <f t="shared" si="33"/>
        <v>221</v>
      </c>
      <c r="Q67" s="55">
        <f t="shared" si="33"/>
        <v>201</v>
      </c>
      <c r="R67" s="56">
        <f t="shared" si="33"/>
        <v>207</v>
      </c>
      <c r="S67" s="57">
        <f t="shared" si="20"/>
        <v>408</v>
      </c>
      <c r="T67" s="137">
        <f t="shared" si="21"/>
        <v>60.542168674698793</v>
      </c>
      <c r="U67" s="138">
        <f t="shared" si="22"/>
        <v>62.727272727272734</v>
      </c>
      <c r="V67" s="139">
        <f t="shared" si="23"/>
        <v>61.631419939577036</v>
      </c>
      <c r="W67" s="137">
        <f t="shared" si="24"/>
        <v>41.293532338308459</v>
      </c>
      <c r="X67" s="138">
        <f t="shared" si="25"/>
        <v>48.309178743961354</v>
      </c>
      <c r="Y67" s="140">
        <f t="shared" si="26"/>
        <v>44.852941176470587</v>
      </c>
      <c r="Z67" s="199" t="s">
        <v>5</v>
      </c>
      <c r="AA67" s="200"/>
      <c r="AB67" s="137">
        <f t="shared" si="11"/>
        <v>35.24096385542169</v>
      </c>
      <c r="AC67" s="138">
        <f t="shared" si="11"/>
        <v>31.515151515151512</v>
      </c>
      <c r="AD67" s="139">
        <f t="shared" si="11"/>
        <v>33.383685800604226</v>
      </c>
    </row>
    <row r="68" spans="1:30" ht="12" customHeight="1" x14ac:dyDescent="0.15">
      <c r="A68" s="27" t="s">
        <v>90</v>
      </c>
      <c r="B68" s="5">
        <f t="shared" ref="B68:R68" si="34">SUMIF($A$5:$A$60,"相去*",B$5:B$60)</f>
        <v>3232</v>
      </c>
      <c r="C68" s="6">
        <f t="shared" si="34"/>
        <v>3321</v>
      </c>
      <c r="D68" s="6">
        <f t="shared" si="34"/>
        <v>6553</v>
      </c>
      <c r="E68" s="5">
        <f t="shared" si="34"/>
        <v>157</v>
      </c>
      <c r="F68" s="6">
        <f t="shared" si="34"/>
        <v>217</v>
      </c>
      <c r="G68" s="6">
        <f t="shared" si="34"/>
        <v>374</v>
      </c>
      <c r="H68" s="5">
        <f t="shared" si="34"/>
        <v>356</v>
      </c>
      <c r="I68" s="6">
        <f t="shared" si="34"/>
        <v>465</v>
      </c>
      <c r="J68" s="6">
        <f t="shared" si="34"/>
        <v>821</v>
      </c>
      <c r="K68" s="5">
        <f t="shared" si="34"/>
        <v>5</v>
      </c>
      <c r="L68" s="6">
        <f t="shared" si="34"/>
        <v>4</v>
      </c>
      <c r="M68" s="6">
        <f t="shared" si="34"/>
        <v>9</v>
      </c>
      <c r="N68" s="5">
        <f t="shared" si="34"/>
        <v>934</v>
      </c>
      <c r="O68" s="6">
        <f t="shared" si="34"/>
        <v>937</v>
      </c>
      <c r="P68" s="6">
        <f t="shared" si="34"/>
        <v>1871</v>
      </c>
      <c r="Q68" s="5">
        <f t="shared" si="34"/>
        <v>1452</v>
      </c>
      <c r="R68" s="6">
        <f t="shared" si="34"/>
        <v>1623</v>
      </c>
      <c r="S68" s="7">
        <f t="shared" si="20"/>
        <v>3075</v>
      </c>
      <c r="T68" s="133">
        <f t="shared" si="21"/>
        <v>44.925742574257427</v>
      </c>
      <c r="U68" s="134">
        <f t="shared" si="22"/>
        <v>48.870822041553744</v>
      </c>
      <c r="V68" s="135">
        <f t="shared" si="23"/>
        <v>46.925072485884328</v>
      </c>
      <c r="W68" s="133">
        <f t="shared" si="24"/>
        <v>35.330578512396691</v>
      </c>
      <c r="X68" s="134">
        <f t="shared" si="25"/>
        <v>42.020948860135555</v>
      </c>
      <c r="Y68" s="136">
        <f t="shared" si="26"/>
        <v>38.861788617886177</v>
      </c>
      <c r="Z68" s="197" t="s">
        <v>5</v>
      </c>
      <c r="AA68" s="198"/>
      <c r="AB68" s="133">
        <f t="shared" si="11"/>
        <v>28.898514851485146</v>
      </c>
      <c r="AC68" s="134">
        <f t="shared" si="11"/>
        <v>28.214393255043664</v>
      </c>
      <c r="AD68" s="135">
        <f t="shared" si="11"/>
        <v>28.55180833206165</v>
      </c>
    </row>
    <row r="69" spans="1:30" s="86" customFormat="1" ht="12" customHeight="1" x14ac:dyDescent="0.15">
      <c r="A69" s="54" t="s">
        <v>91</v>
      </c>
      <c r="B69" s="55">
        <f t="shared" ref="B69:R69" si="35">SUMIF($A$5:$A$60,"鬼柳*",B$5:B$60)</f>
        <v>2313</v>
      </c>
      <c r="C69" s="56">
        <f t="shared" si="35"/>
        <v>2289</v>
      </c>
      <c r="D69" s="56">
        <f t="shared" si="35"/>
        <v>4602</v>
      </c>
      <c r="E69" s="55">
        <f t="shared" si="35"/>
        <v>146</v>
      </c>
      <c r="F69" s="56">
        <f t="shared" si="35"/>
        <v>177</v>
      </c>
      <c r="G69" s="56">
        <f t="shared" si="35"/>
        <v>323</v>
      </c>
      <c r="H69" s="55">
        <f t="shared" si="35"/>
        <v>249</v>
      </c>
      <c r="I69" s="56">
        <f t="shared" si="35"/>
        <v>351</v>
      </c>
      <c r="J69" s="56">
        <f t="shared" si="35"/>
        <v>600</v>
      </c>
      <c r="K69" s="55">
        <f t="shared" si="35"/>
        <v>19</v>
      </c>
      <c r="L69" s="56">
        <f t="shared" si="35"/>
        <v>20</v>
      </c>
      <c r="M69" s="56">
        <f t="shared" si="35"/>
        <v>39</v>
      </c>
      <c r="N69" s="55">
        <f t="shared" si="35"/>
        <v>707</v>
      </c>
      <c r="O69" s="56">
        <f t="shared" si="35"/>
        <v>621</v>
      </c>
      <c r="P69" s="56">
        <f t="shared" si="35"/>
        <v>1328</v>
      </c>
      <c r="Q69" s="55">
        <f t="shared" si="35"/>
        <v>1121</v>
      </c>
      <c r="R69" s="56">
        <f t="shared" si="35"/>
        <v>1169</v>
      </c>
      <c r="S69" s="57">
        <f t="shared" si="20"/>
        <v>2290</v>
      </c>
      <c r="T69" s="137">
        <f t="shared" si="21"/>
        <v>48.46519671422395</v>
      </c>
      <c r="U69" s="138">
        <f t="shared" si="22"/>
        <v>51.070336391437309</v>
      </c>
      <c r="V69" s="139">
        <f t="shared" si="23"/>
        <v>49.760973489787048</v>
      </c>
      <c r="W69" s="137">
        <f t="shared" si="24"/>
        <v>35.236396074933097</v>
      </c>
      <c r="X69" s="138">
        <f t="shared" si="25"/>
        <v>45.166809238665529</v>
      </c>
      <c r="Y69" s="140">
        <f t="shared" si="26"/>
        <v>40.305676855895193</v>
      </c>
      <c r="Z69" s="199" t="s">
        <v>5</v>
      </c>
      <c r="AA69" s="200"/>
      <c r="AB69" s="137">
        <f t="shared" si="11"/>
        <v>30.56636402939905</v>
      </c>
      <c r="AC69" s="138">
        <f t="shared" si="11"/>
        <v>27.129750982961991</v>
      </c>
      <c r="AD69" s="139">
        <f t="shared" si="11"/>
        <v>28.857018687527162</v>
      </c>
    </row>
    <row r="70" spans="1:30" ht="12" customHeight="1" x14ac:dyDescent="0.15">
      <c r="A70" s="27" t="s">
        <v>92</v>
      </c>
      <c r="B70" s="5">
        <f t="shared" ref="B70:R70" si="36">SUMIF($A$5:$A$60,"江釣子*",B$5:B$60)</f>
        <v>4918</v>
      </c>
      <c r="C70" s="6">
        <f t="shared" si="36"/>
        <v>4960</v>
      </c>
      <c r="D70" s="6">
        <f t="shared" si="36"/>
        <v>9878</v>
      </c>
      <c r="E70" s="5">
        <f t="shared" si="36"/>
        <v>99</v>
      </c>
      <c r="F70" s="6">
        <f t="shared" si="36"/>
        <v>107</v>
      </c>
      <c r="G70" s="6">
        <f t="shared" si="36"/>
        <v>206</v>
      </c>
      <c r="H70" s="5">
        <f t="shared" si="36"/>
        <v>763</v>
      </c>
      <c r="I70" s="6">
        <f t="shared" si="36"/>
        <v>1092</v>
      </c>
      <c r="J70" s="6">
        <f t="shared" si="36"/>
        <v>1855</v>
      </c>
      <c r="K70" s="5">
        <f t="shared" si="36"/>
        <v>10</v>
      </c>
      <c r="L70" s="6">
        <f t="shared" si="36"/>
        <v>21</v>
      </c>
      <c r="M70" s="6">
        <f t="shared" si="36"/>
        <v>31</v>
      </c>
      <c r="N70" s="5">
        <f t="shared" si="36"/>
        <v>1453</v>
      </c>
      <c r="O70" s="6">
        <f t="shared" si="36"/>
        <v>1333</v>
      </c>
      <c r="P70" s="6">
        <f t="shared" si="36"/>
        <v>2786</v>
      </c>
      <c r="Q70" s="5">
        <f t="shared" si="36"/>
        <v>2325</v>
      </c>
      <c r="R70" s="6">
        <f t="shared" si="36"/>
        <v>2553</v>
      </c>
      <c r="S70" s="7">
        <f t="shared" si="20"/>
        <v>4878</v>
      </c>
      <c r="T70" s="133">
        <f t="shared" si="21"/>
        <v>47.27531516876779</v>
      </c>
      <c r="U70" s="134">
        <f t="shared" si="22"/>
        <v>51.471774193548391</v>
      </c>
      <c r="V70" s="135">
        <f t="shared" si="23"/>
        <v>49.382466086252279</v>
      </c>
      <c r="W70" s="133">
        <f t="shared" si="24"/>
        <v>37.075268817204297</v>
      </c>
      <c r="X70" s="134">
        <f t="shared" si="25"/>
        <v>46.964355660007833</v>
      </c>
      <c r="Y70" s="136">
        <f t="shared" si="26"/>
        <v>42.250922509225092</v>
      </c>
      <c r="Z70" s="197" t="s">
        <v>5</v>
      </c>
      <c r="AA70" s="198"/>
      <c r="AB70" s="133">
        <f t="shared" ref="AB70:AD72" si="37">N70/B70*100</f>
        <v>29.544530296868647</v>
      </c>
      <c r="AC70" s="134">
        <f t="shared" si="37"/>
        <v>26.875</v>
      </c>
      <c r="AD70" s="135">
        <f t="shared" si="37"/>
        <v>28.204089896740232</v>
      </c>
    </row>
    <row r="71" spans="1:30" s="147" customFormat="1" ht="12" customHeight="1" thickBot="1" x14ac:dyDescent="0.2">
      <c r="A71" s="58" t="s">
        <v>93</v>
      </c>
      <c r="B71" s="59">
        <f t="shared" ref="B71:R71" si="38">SUMIF($A$5:$A$60,"和賀*",B$5:B$60)</f>
        <v>4866</v>
      </c>
      <c r="C71" s="60">
        <f t="shared" si="38"/>
        <v>5066</v>
      </c>
      <c r="D71" s="60">
        <f t="shared" si="38"/>
        <v>9932</v>
      </c>
      <c r="E71" s="59">
        <f t="shared" si="38"/>
        <v>121</v>
      </c>
      <c r="F71" s="60">
        <f t="shared" si="38"/>
        <v>165</v>
      </c>
      <c r="G71" s="60">
        <f t="shared" si="38"/>
        <v>286</v>
      </c>
      <c r="H71" s="59">
        <f t="shared" si="38"/>
        <v>969</v>
      </c>
      <c r="I71" s="60">
        <f t="shared" si="38"/>
        <v>1303</v>
      </c>
      <c r="J71" s="60">
        <f t="shared" si="38"/>
        <v>2272</v>
      </c>
      <c r="K71" s="59">
        <f t="shared" si="38"/>
        <v>17</v>
      </c>
      <c r="L71" s="60">
        <f t="shared" si="38"/>
        <v>9</v>
      </c>
      <c r="M71" s="60">
        <f t="shared" si="38"/>
        <v>26</v>
      </c>
      <c r="N71" s="59">
        <f t="shared" si="38"/>
        <v>1904</v>
      </c>
      <c r="O71" s="60">
        <f t="shared" si="38"/>
        <v>1664</v>
      </c>
      <c r="P71" s="60">
        <f t="shared" si="38"/>
        <v>3568</v>
      </c>
      <c r="Q71" s="59">
        <f t="shared" si="38"/>
        <v>3011</v>
      </c>
      <c r="R71" s="60">
        <f t="shared" si="38"/>
        <v>3141</v>
      </c>
      <c r="S71" s="61">
        <f t="shared" si="20"/>
        <v>6152</v>
      </c>
      <c r="T71" s="141">
        <f t="shared" si="21"/>
        <v>61.878339498561452</v>
      </c>
      <c r="U71" s="142">
        <f t="shared" si="22"/>
        <v>62.001579155152001</v>
      </c>
      <c r="V71" s="143">
        <f t="shared" si="23"/>
        <v>61.941200161095445</v>
      </c>
      <c r="W71" s="144">
        <f t="shared" si="24"/>
        <v>36.200597808037202</v>
      </c>
      <c r="X71" s="145">
        <f t="shared" si="25"/>
        <v>46.736708054759632</v>
      </c>
      <c r="Y71" s="146">
        <f t="shared" si="26"/>
        <v>41.579973992197658</v>
      </c>
      <c r="Z71" s="193" t="s">
        <v>5</v>
      </c>
      <c r="AA71" s="194"/>
      <c r="AB71" s="141">
        <f t="shared" si="37"/>
        <v>39.128647759967116</v>
      </c>
      <c r="AC71" s="142">
        <f t="shared" si="37"/>
        <v>32.846427161468618</v>
      </c>
      <c r="AD71" s="143">
        <f t="shared" si="37"/>
        <v>35.924285138944825</v>
      </c>
    </row>
    <row r="72" spans="1:30" s="25" customFormat="1" ht="12" customHeight="1" thickBot="1" x14ac:dyDescent="0.2">
      <c r="A72" s="190" t="s">
        <v>6</v>
      </c>
      <c r="B72" s="163">
        <f>SUM(B61:B71)</f>
        <v>38117</v>
      </c>
      <c r="C72" s="23">
        <f t="shared" ref="C72:R72" si="39">SUM(C61:C71)</f>
        <v>38356</v>
      </c>
      <c r="D72" s="15">
        <f t="shared" si="39"/>
        <v>76473</v>
      </c>
      <c r="E72" s="14">
        <f t="shared" si="39"/>
        <v>2286</v>
      </c>
      <c r="F72" s="15">
        <f t="shared" si="39"/>
        <v>2842</v>
      </c>
      <c r="G72" s="15">
        <f t="shared" si="39"/>
        <v>5128</v>
      </c>
      <c r="H72" s="14">
        <f t="shared" si="39"/>
        <v>4318</v>
      </c>
      <c r="I72" s="15">
        <f t="shared" si="39"/>
        <v>6036</v>
      </c>
      <c r="J72" s="15">
        <f t="shared" si="39"/>
        <v>10354</v>
      </c>
      <c r="K72" s="14">
        <f t="shared" si="39"/>
        <v>95</v>
      </c>
      <c r="L72" s="15">
        <f t="shared" si="39"/>
        <v>106</v>
      </c>
      <c r="M72" s="15">
        <f t="shared" si="39"/>
        <v>201</v>
      </c>
      <c r="N72" s="14">
        <f t="shared" si="39"/>
        <v>11994</v>
      </c>
      <c r="O72" s="15">
        <f t="shared" si="39"/>
        <v>11076</v>
      </c>
      <c r="P72" s="15">
        <f t="shared" si="39"/>
        <v>23070</v>
      </c>
      <c r="Q72" s="14">
        <f t="shared" si="39"/>
        <v>18693</v>
      </c>
      <c r="R72" s="15">
        <f t="shared" si="39"/>
        <v>20060</v>
      </c>
      <c r="S72" s="16">
        <f>SUM(S61:S71)</f>
        <v>38753</v>
      </c>
      <c r="T72" s="148">
        <f t="shared" si="21"/>
        <v>49.041110265760686</v>
      </c>
      <c r="U72" s="149">
        <f t="shared" si="22"/>
        <v>52.299509855042238</v>
      </c>
      <c r="V72" s="150">
        <f t="shared" si="23"/>
        <v>50.675401775790149</v>
      </c>
      <c r="W72" s="151">
        <f t="shared" si="24"/>
        <v>35.328732680682606</v>
      </c>
      <c r="X72" s="152">
        <f t="shared" si="25"/>
        <v>44.257228315054839</v>
      </c>
      <c r="Y72" s="153">
        <f t="shared" si="26"/>
        <v>39.950455448610427</v>
      </c>
      <c r="Z72" s="195" t="s">
        <v>6</v>
      </c>
      <c r="AA72" s="196"/>
      <c r="AB72" s="148">
        <f t="shared" si="37"/>
        <v>31.466274890468821</v>
      </c>
      <c r="AC72" s="149">
        <f t="shared" si="37"/>
        <v>28.876838043591611</v>
      </c>
      <c r="AD72" s="150">
        <f t="shared" si="37"/>
        <v>30.167510101604488</v>
      </c>
    </row>
    <row r="73" spans="1:30" s="147" customFormat="1" ht="12" hidden="1" customHeight="1" thickBot="1" x14ac:dyDescent="0.2">
      <c r="A73" s="191" t="s">
        <v>22</v>
      </c>
      <c r="B73" s="189">
        <v>21</v>
      </c>
      <c r="C73" s="66">
        <v>38</v>
      </c>
      <c r="D73" s="66">
        <f>SUM(B73:C73)</f>
        <v>59</v>
      </c>
      <c r="E73" s="154" t="s">
        <v>24</v>
      </c>
      <c r="F73" s="64" t="s">
        <v>24</v>
      </c>
      <c r="G73" s="63" t="s">
        <v>24</v>
      </c>
      <c r="H73" s="155" t="s">
        <v>24</v>
      </c>
      <c r="I73" s="64" t="s">
        <v>24</v>
      </c>
      <c r="J73" s="63" t="s">
        <v>24</v>
      </c>
      <c r="K73" s="154" t="s">
        <v>24</v>
      </c>
      <c r="L73" s="155" t="s">
        <v>24</v>
      </c>
      <c r="M73" s="64" t="s">
        <v>24</v>
      </c>
      <c r="N73" s="65">
        <v>2</v>
      </c>
      <c r="O73" s="66">
        <v>2</v>
      </c>
      <c r="P73" s="66">
        <f>SUM(N73:O73)</f>
        <v>4</v>
      </c>
      <c r="Q73" s="156">
        <f t="shared" ref="Q73:R73" si="40">SUMIF($E$4:$P$4,Q$4,$E73:$P73)</f>
        <v>2</v>
      </c>
      <c r="R73" s="157">
        <f t="shared" si="40"/>
        <v>2</v>
      </c>
      <c r="S73" s="62">
        <f>SUM(Q73:R73)</f>
        <v>4</v>
      </c>
      <c r="T73" s="158">
        <f t="shared" ref="T73:V74" si="41">Q73/B73*100</f>
        <v>9.5238095238095237</v>
      </c>
      <c r="U73" s="159">
        <f t="shared" si="41"/>
        <v>5.2631578947368416</v>
      </c>
      <c r="V73" s="160">
        <f t="shared" si="41"/>
        <v>6.7796610169491522</v>
      </c>
      <c r="W73" s="154" t="s">
        <v>24</v>
      </c>
      <c r="X73" s="64" t="s">
        <v>24</v>
      </c>
      <c r="Y73" s="77" t="s">
        <v>24</v>
      </c>
      <c r="Z73" s="67"/>
      <c r="AA73" s="67"/>
    </row>
    <row r="74" spans="1:30" ht="12" hidden="1" customHeight="1" thickBot="1" x14ac:dyDescent="0.2">
      <c r="A74" s="192" t="s">
        <v>23</v>
      </c>
      <c r="B74" s="23">
        <f t="shared" ref="B74:S74" si="42">B72+B73</f>
        <v>38138</v>
      </c>
      <c r="C74" s="161">
        <f t="shared" si="42"/>
        <v>38394</v>
      </c>
      <c r="D74" s="162">
        <f t="shared" si="42"/>
        <v>76532</v>
      </c>
      <c r="E74" s="15">
        <f t="shared" si="42"/>
        <v>2286</v>
      </c>
      <c r="F74" s="161">
        <f t="shared" si="42"/>
        <v>2842</v>
      </c>
      <c r="G74" s="162">
        <f t="shared" si="42"/>
        <v>5128</v>
      </c>
      <c r="H74" s="15">
        <f t="shared" si="42"/>
        <v>4318</v>
      </c>
      <c r="I74" s="161">
        <f t="shared" si="42"/>
        <v>6036</v>
      </c>
      <c r="J74" s="162">
        <f t="shared" si="42"/>
        <v>10354</v>
      </c>
      <c r="K74" s="24">
        <f t="shared" si="42"/>
        <v>95</v>
      </c>
      <c r="L74" s="163">
        <f t="shared" si="42"/>
        <v>106</v>
      </c>
      <c r="M74" s="162">
        <f t="shared" si="42"/>
        <v>201</v>
      </c>
      <c r="N74" s="15">
        <f t="shared" si="42"/>
        <v>11996</v>
      </c>
      <c r="O74" s="161">
        <f t="shared" si="42"/>
        <v>11078</v>
      </c>
      <c r="P74" s="162">
        <f t="shared" si="42"/>
        <v>23074</v>
      </c>
      <c r="Q74" s="15">
        <f t="shared" si="42"/>
        <v>18695</v>
      </c>
      <c r="R74" s="164">
        <f t="shared" si="42"/>
        <v>20062</v>
      </c>
      <c r="S74" s="162">
        <f t="shared" si="42"/>
        <v>38757</v>
      </c>
      <c r="T74" s="148">
        <f t="shared" si="41"/>
        <v>49.019350778750855</v>
      </c>
      <c r="U74" s="149">
        <f t="shared" si="41"/>
        <v>52.252956191071519</v>
      </c>
      <c r="V74" s="150">
        <f t="shared" si="41"/>
        <v>50.641561699681183</v>
      </c>
      <c r="W74" s="148">
        <f>(E74+H74)/Q74*100</f>
        <v>35.324953196041726</v>
      </c>
      <c r="X74" s="149">
        <f>(F74+I74)/R74*100</f>
        <v>44.252816269564349</v>
      </c>
      <c r="Y74" s="165">
        <f>(G74+J74)/S74*100</f>
        <v>39.946332275459916</v>
      </c>
    </row>
  </sheetData>
  <sheetProtection sheet="1" objects="1" scenarios="1"/>
  <mergeCells count="21">
    <mergeCell ref="AB3:AD3"/>
    <mergeCell ref="T3:V3"/>
    <mergeCell ref="W3:Y3"/>
    <mergeCell ref="B3:D3"/>
    <mergeCell ref="E3:G3"/>
    <mergeCell ref="H3:J3"/>
    <mergeCell ref="K3:M3"/>
    <mergeCell ref="N3:P3"/>
    <mergeCell ref="Q3:S3"/>
    <mergeCell ref="Z61:AA61"/>
    <mergeCell ref="Z62:AA62"/>
    <mergeCell ref="Z63:AA63"/>
    <mergeCell ref="Z64:AA64"/>
    <mergeCell ref="Z65:AA65"/>
    <mergeCell ref="Z71:AA71"/>
    <mergeCell ref="Z72:AA72"/>
    <mergeCell ref="Z66:AA66"/>
    <mergeCell ref="Z67:AA67"/>
    <mergeCell ref="Z68:AA68"/>
    <mergeCell ref="Z69:AA69"/>
    <mergeCell ref="Z70:AA70"/>
  </mergeCells>
  <phoneticPr fontId="2"/>
  <dataValidations count="3">
    <dataValidation type="textLength" allowBlank="1" showInputMessage="1" showErrorMessage="1" errorTitle="入力不可" error="入力してはけません。_x000a_" sqref="M5:M60 D73 J5:J60 S73 P73 P5:P60 S5:S60 D5:D60 G5:G60">
      <formula1>0</formula1>
      <formula2>0</formula2>
    </dataValidation>
    <dataValidation allowBlank="1" showInputMessage="1" showErrorMessage="1" errorTitle="入力不可" error="入力してはけません。_x000a_" sqref="B73:C73"/>
    <dataValidation type="whole" allowBlank="1" showInputMessage="1" showErrorMessage="1" errorTitle="入力不可" error="入力してはいけません。_x000a_" sqref="E73:M73 W73:Y73">
      <formula1>0</formula1>
      <formula2>0</formula2>
    </dataValidation>
  </dataValidations>
  <printOptions verticalCentered="1"/>
  <pageMargins left="1.1023622047244095" right="0.31496062992125984" top="0.11811023622047245" bottom="0.11811023622047245" header="0.51181102362204722" footer="0.51181102362204722"/>
  <pageSetup paperSize="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市議</vt:lpstr>
      <vt:lpstr>市議!Print_Area</vt:lpstr>
      <vt:lpstr>市議!Print_Area_MI</vt:lpstr>
    </vt:vector>
  </TitlesOfParts>
  <Company>北上市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北上市</dc:creator>
  <cp:lastModifiedBy>Administrator</cp:lastModifiedBy>
  <cp:lastPrinted>2019-07-24T06:40:41Z</cp:lastPrinted>
  <dcterms:created xsi:type="dcterms:W3CDTF">2010-07-10T13:52:26Z</dcterms:created>
  <dcterms:modified xsi:type="dcterms:W3CDTF">2024-03-27T02:37:42Z</dcterms:modified>
</cp:coreProperties>
</file>