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home\14選挙管理委員会事務局\00選管共有\01_選管\■選挙統計データ\R06衆参同日_統計\"/>
    </mc:Choice>
  </mc:AlternateContent>
  <xr:revisionPtr revIDLastSave="0" documentId="13_ncr:1_{9CE08260-4EC7-4DD1-AF18-6FF402D6906D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小選挙区" sheetId="4" r:id="rId1"/>
    <sheet name="比例代表" sheetId="6" r:id="rId2"/>
    <sheet name="国民審査" sheetId="7" r:id="rId3"/>
    <sheet name="参院補欠" sheetId="8" r:id="rId4"/>
  </sheets>
  <definedNames>
    <definedName name="_Regression_Int" localSheetId="2" hidden="1">1</definedName>
    <definedName name="_Regression_Int" localSheetId="3" hidden="1">1</definedName>
    <definedName name="_Regression_Int" localSheetId="0" hidden="1">1</definedName>
    <definedName name="_Regression_Int" localSheetId="1" hidden="1">1</definedName>
    <definedName name="hirei">#REF!</definedName>
    <definedName name="_xlnm.Print_Area" localSheetId="2">国民審査!$A$1:$Y$74</definedName>
    <definedName name="_xlnm.Print_Area" localSheetId="3">参院補欠!$A$1:$Y$74</definedName>
    <definedName name="_xlnm.Print_Area" localSheetId="0">小選挙区!$A$1:$Y$74</definedName>
    <definedName name="_xlnm.Print_Area" localSheetId="1">比例代表!$A$1:$Y$74</definedName>
    <definedName name="Print_Area_MI" localSheetId="2">国民審査!$A$2:$E$74</definedName>
    <definedName name="Print_Area_MI" localSheetId="3">参院補欠!$A$2:$E$74</definedName>
    <definedName name="Print_Area_MI" localSheetId="0">小選挙区!$A$2:$E$74</definedName>
    <definedName name="Print_Area_MI" localSheetId="1">比例代表!$A$2:$E$74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73" i="8" l="1"/>
  <c r="R73" i="8" l="1"/>
  <c r="U73" i="8" s="1"/>
  <c r="Q73" i="8"/>
  <c r="D73" i="8"/>
  <c r="O71" i="8"/>
  <c r="N71" i="8"/>
  <c r="L71" i="8"/>
  <c r="K71" i="8"/>
  <c r="I71" i="8"/>
  <c r="H71" i="8"/>
  <c r="F71" i="8"/>
  <c r="E71" i="8"/>
  <c r="C71" i="8"/>
  <c r="B71" i="8"/>
  <c r="O70" i="8"/>
  <c r="AC70" i="8" s="1"/>
  <c r="N70" i="8"/>
  <c r="L70" i="8"/>
  <c r="K70" i="8"/>
  <c r="I70" i="8"/>
  <c r="H70" i="8"/>
  <c r="F70" i="8"/>
  <c r="E70" i="8"/>
  <c r="C70" i="8"/>
  <c r="B70" i="8"/>
  <c r="O69" i="8"/>
  <c r="N69" i="8"/>
  <c r="L69" i="8"/>
  <c r="K69" i="8"/>
  <c r="I69" i="8"/>
  <c r="H69" i="8"/>
  <c r="F69" i="8"/>
  <c r="E69" i="8"/>
  <c r="C69" i="8"/>
  <c r="B69" i="8"/>
  <c r="O68" i="8"/>
  <c r="AC68" i="8" s="1"/>
  <c r="N68" i="8"/>
  <c r="AB68" i="8" s="1"/>
  <c r="L68" i="8"/>
  <c r="K68" i="8"/>
  <c r="I68" i="8"/>
  <c r="H68" i="8"/>
  <c r="F68" i="8"/>
  <c r="E68" i="8"/>
  <c r="C68" i="8"/>
  <c r="B68" i="8"/>
  <c r="O67" i="8"/>
  <c r="AC67" i="8" s="1"/>
  <c r="N67" i="8"/>
  <c r="L67" i="8"/>
  <c r="K67" i="8"/>
  <c r="I67" i="8"/>
  <c r="H67" i="8"/>
  <c r="F67" i="8"/>
  <c r="E67" i="8"/>
  <c r="C67" i="8"/>
  <c r="B67" i="8"/>
  <c r="O66" i="8"/>
  <c r="AC66" i="8" s="1"/>
  <c r="N66" i="8"/>
  <c r="AB66" i="8" s="1"/>
  <c r="L66" i="8"/>
  <c r="K66" i="8"/>
  <c r="I66" i="8"/>
  <c r="H66" i="8"/>
  <c r="F66" i="8"/>
  <c r="E66" i="8"/>
  <c r="C66" i="8"/>
  <c r="B66" i="8"/>
  <c r="O65" i="8"/>
  <c r="N65" i="8"/>
  <c r="M65" i="8"/>
  <c r="L65" i="8"/>
  <c r="K65" i="8"/>
  <c r="I65" i="8"/>
  <c r="H65" i="8"/>
  <c r="F65" i="8"/>
  <c r="E65" i="8"/>
  <c r="C65" i="8"/>
  <c r="B65" i="8"/>
  <c r="O64" i="8"/>
  <c r="N64" i="8"/>
  <c r="L64" i="8"/>
  <c r="K64" i="8"/>
  <c r="I64" i="8"/>
  <c r="H64" i="8"/>
  <c r="F64" i="8"/>
  <c r="E64" i="8"/>
  <c r="C64" i="8"/>
  <c r="B64" i="8"/>
  <c r="O63" i="8"/>
  <c r="AC63" i="8" s="1"/>
  <c r="N63" i="8"/>
  <c r="L63" i="8"/>
  <c r="K63" i="8"/>
  <c r="I63" i="8"/>
  <c r="H63" i="8"/>
  <c r="F63" i="8"/>
  <c r="E63" i="8"/>
  <c r="C63" i="8"/>
  <c r="B63" i="8"/>
  <c r="O62" i="8"/>
  <c r="AC62" i="8" s="1"/>
  <c r="N62" i="8"/>
  <c r="AB62" i="8" s="1"/>
  <c r="L62" i="8"/>
  <c r="K62" i="8"/>
  <c r="I62" i="8"/>
  <c r="H62" i="8"/>
  <c r="F62" i="8"/>
  <c r="E62" i="8"/>
  <c r="C62" i="8"/>
  <c r="B62" i="8"/>
  <c r="O61" i="8"/>
  <c r="N61" i="8"/>
  <c r="AB61" i="8" s="1"/>
  <c r="L61" i="8"/>
  <c r="K61" i="8"/>
  <c r="I61" i="8"/>
  <c r="H61" i="8"/>
  <c r="H72" i="8" s="1"/>
  <c r="H74" i="8" s="1"/>
  <c r="F61" i="8"/>
  <c r="E61" i="8"/>
  <c r="C61" i="8"/>
  <c r="B61" i="8"/>
  <c r="AC60" i="8"/>
  <c r="AB60" i="8"/>
  <c r="R60" i="8"/>
  <c r="X60" i="8" s="1"/>
  <c r="Q60" i="8"/>
  <c r="W60" i="8" s="1"/>
  <c r="P60" i="8"/>
  <c r="AD60" i="8" s="1"/>
  <c r="M60" i="8"/>
  <c r="J60" i="8"/>
  <c r="G60" i="8"/>
  <c r="D60" i="8"/>
  <c r="AC59" i="8"/>
  <c r="AB59" i="8"/>
  <c r="R59" i="8"/>
  <c r="X59" i="8" s="1"/>
  <c r="Q59" i="8"/>
  <c r="W59" i="8" s="1"/>
  <c r="P59" i="8"/>
  <c r="M59" i="8"/>
  <c r="J59" i="8"/>
  <c r="G59" i="8"/>
  <c r="D59" i="8"/>
  <c r="AD58" i="8"/>
  <c r="AC58" i="8"/>
  <c r="AB58" i="8"/>
  <c r="R58" i="8"/>
  <c r="X58" i="8" s="1"/>
  <c r="Q58" i="8"/>
  <c r="W58" i="8" s="1"/>
  <c r="P58" i="8"/>
  <c r="M58" i="8"/>
  <c r="J58" i="8"/>
  <c r="G58" i="8"/>
  <c r="D58" i="8"/>
  <c r="AC57" i="8"/>
  <c r="AB57" i="8"/>
  <c r="R57" i="8"/>
  <c r="X57" i="8" s="1"/>
  <c r="Q57" i="8"/>
  <c r="T57" i="8" s="1"/>
  <c r="P57" i="8"/>
  <c r="M57" i="8"/>
  <c r="J57" i="8"/>
  <c r="G57" i="8"/>
  <c r="D57" i="8"/>
  <c r="AC56" i="8"/>
  <c r="AB56" i="8"/>
  <c r="R56" i="8"/>
  <c r="Q56" i="8"/>
  <c r="W56" i="8" s="1"/>
  <c r="P56" i="8"/>
  <c r="AD56" i="8" s="1"/>
  <c r="M56" i="8"/>
  <c r="J56" i="8"/>
  <c r="G56" i="8"/>
  <c r="D56" i="8"/>
  <c r="AC55" i="8"/>
  <c r="AB55" i="8"/>
  <c r="R55" i="8"/>
  <c r="U55" i="8" s="1"/>
  <c r="Q55" i="8"/>
  <c r="T55" i="8" s="1"/>
  <c r="P55" i="8"/>
  <c r="M55" i="8"/>
  <c r="J55" i="8"/>
  <c r="G55" i="8"/>
  <c r="D55" i="8"/>
  <c r="AC54" i="8"/>
  <c r="AB54" i="8"/>
  <c r="R54" i="8"/>
  <c r="X54" i="8" s="1"/>
  <c r="Q54" i="8"/>
  <c r="P54" i="8"/>
  <c r="M54" i="8"/>
  <c r="J54" i="8"/>
  <c r="G54" i="8"/>
  <c r="D54" i="8"/>
  <c r="AC53" i="8"/>
  <c r="AB53" i="8"/>
  <c r="R53" i="8"/>
  <c r="X53" i="8" s="1"/>
  <c r="Q53" i="8"/>
  <c r="W53" i="8" s="1"/>
  <c r="P53" i="8"/>
  <c r="M53" i="8"/>
  <c r="J53" i="8"/>
  <c r="G53" i="8"/>
  <c r="D53" i="8"/>
  <c r="AC52" i="8"/>
  <c r="AB52" i="8"/>
  <c r="R52" i="8"/>
  <c r="U52" i="8" s="1"/>
  <c r="Q52" i="8"/>
  <c r="W52" i="8" s="1"/>
  <c r="P52" i="8"/>
  <c r="AD52" i="8" s="1"/>
  <c r="M52" i="8"/>
  <c r="J52" i="8"/>
  <c r="G52" i="8"/>
  <c r="D52" i="8"/>
  <c r="AC51" i="8"/>
  <c r="AB51" i="8"/>
  <c r="R51" i="8"/>
  <c r="Q51" i="8"/>
  <c r="W51" i="8" s="1"/>
  <c r="P51" i="8"/>
  <c r="M51" i="8"/>
  <c r="J51" i="8"/>
  <c r="G51" i="8"/>
  <c r="D51" i="8"/>
  <c r="AC50" i="8"/>
  <c r="AB50" i="8"/>
  <c r="R50" i="8"/>
  <c r="U50" i="8" s="1"/>
  <c r="Q50" i="8"/>
  <c r="W50" i="8" s="1"/>
  <c r="P50" i="8"/>
  <c r="M50" i="8"/>
  <c r="J50" i="8"/>
  <c r="G50" i="8"/>
  <c r="D50" i="8"/>
  <c r="AC49" i="8"/>
  <c r="AB49" i="8"/>
  <c r="R49" i="8"/>
  <c r="Q49" i="8"/>
  <c r="W49" i="8" s="1"/>
  <c r="P49" i="8"/>
  <c r="M49" i="8"/>
  <c r="J49" i="8"/>
  <c r="G49" i="8"/>
  <c r="D49" i="8"/>
  <c r="AC48" i="8"/>
  <c r="AB48" i="8"/>
  <c r="R48" i="8"/>
  <c r="X48" i="8" s="1"/>
  <c r="Q48" i="8"/>
  <c r="W48" i="8" s="1"/>
  <c r="P48" i="8"/>
  <c r="AD48" i="8" s="1"/>
  <c r="M48" i="8"/>
  <c r="J48" i="8"/>
  <c r="G48" i="8"/>
  <c r="D48" i="8"/>
  <c r="AC47" i="8"/>
  <c r="AB47" i="8"/>
  <c r="AA47" i="8"/>
  <c r="AA48" i="8" s="1"/>
  <c r="AA49" i="8" s="1"/>
  <c r="AA50" i="8" s="1"/>
  <c r="AA51" i="8" s="1"/>
  <c r="AA52" i="8" s="1"/>
  <c r="AA53" i="8" s="1"/>
  <c r="AA54" i="8" s="1"/>
  <c r="AA55" i="8" s="1"/>
  <c r="AA56" i="8" s="1"/>
  <c r="AA57" i="8" s="1"/>
  <c r="AA58" i="8" s="1"/>
  <c r="AA59" i="8" s="1"/>
  <c r="AA60" i="8" s="1"/>
  <c r="R47" i="8"/>
  <c r="U47" i="8" s="1"/>
  <c r="Q47" i="8"/>
  <c r="W47" i="8" s="1"/>
  <c r="P47" i="8"/>
  <c r="M47" i="8"/>
  <c r="J47" i="8"/>
  <c r="G47" i="8"/>
  <c r="G71" i="8" s="1"/>
  <c r="D47" i="8"/>
  <c r="AC46" i="8"/>
  <c r="AB46" i="8"/>
  <c r="R46" i="8"/>
  <c r="Q46" i="8"/>
  <c r="W46" i="8" s="1"/>
  <c r="P46" i="8"/>
  <c r="M46" i="8"/>
  <c r="J46" i="8"/>
  <c r="G46" i="8"/>
  <c r="D46" i="8"/>
  <c r="AC45" i="8"/>
  <c r="AB45" i="8"/>
  <c r="R45" i="8"/>
  <c r="U45" i="8" s="1"/>
  <c r="Q45" i="8"/>
  <c r="T45" i="8" s="1"/>
  <c r="P45" i="8"/>
  <c r="M45" i="8"/>
  <c r="J45" i="8"/>
  <c r="G45" i="8"/>
  <c r="D45" i="8"/>
  <c r="AD45" i="8" s="1"/>
  <c r="AC44" i="8"/>
  <c r="AB44" i="8"/>
  <c r="R44" i="8"/>
  <c r="Q44" i="8"/>
  <c r="P44" i="8"/>
  <c r="AD44" i="8" s="1"/>
  <c r="M44" i="8"/>
  <c r="J44" i="8"/>
  <c r="G44" i="8"/>
  <c r="D44" i="8"/>
  <c r="AC43" i="8"/>
  <c r="AB43" i="8"/>
  <c r="AA43" i="8"/>
  <c r="AA44" i="8" s="1"/>
  <c r="AA45" i="8" s="1"/>
  <c r="R43" i="8"/>
  <c r="X43" i="8" s="1"/>
  <c r="Q43" i="8"/>
  <c r="T43" i="8" s="1"/>
  <c r="P43" i="8"/>
  <c r="M43" i="8"/>
  <c r="J43" i="8"/>
  <c r="G43" i="8"/>
  <c r="D43" i="8"/>
  <c r="AC42" i="8"/>
  <c r="AB42" i="8"/>
  <c r="AA42" i="8"/>
  <c r="R42" i="8"/>
  <c r="Q42" i="8"/>
  <c r="P42" i="8"/>
  <c r="M42" i="8"/>
  <c r="J42" i="8"/>
  <c r="G42" i="8"/>
  <c r="D42" i="8"/>
  <c r="AC41" i="8"/>
  <c r="AB41" i="8"/>
  <c r="R41" i="8"/>
  <c r="Q41" i="8"/>
  <c r="W41" i="8" s="1"/>
  <c r="P41" i="8"/>
  <c r="M41" i="8"/>
  <c r="J41" i="8"/>
  <c r="J70" i="8" s="1"/>
  <c r="G41" i="8"/>
  <c r="D41" i="8"/>
  <c r="AC40" i="8"/>
  <c r="AB40" i="8"/>
  <c r="AA40" i="8"/>
  <c r="R40" i="8"/>
  <c r="U40" i="8" s="1"/>
  <c r="Q40" i="8"/>
  <c r="W40" i="8" s="1"/>
  <c r="P40" i="8"/>
  <c r="AD40" i="8" s="1"/>
  <c r="M40" i="8"/>
  <c r="M69" i="8" s="1"/>
  <c r="J40" i="8"/>
  <c r="G40" i="8"/>
  <c r="D40" i="8"/>
  <c r="AC39" i="8"/>
  <c r="AB39" i="8"/>
  <c r="AA39" i="8"/>
  <c r="R39" i="8"/>
  <c r="X39" i="8" s="1"/>
  <c r="Q39" i="8"/>
  <c r="W39" i="8" s="1"/>
  <c r="P39" i="8"/>
  <c r="M39" i="8"/>
  <c r="J39" i="8"/>
  <c r="G39" i="8"/>
  <c r="D39" i="8"/>
  <c r="AC38" i="8"/>
  <c r="AB38" i="8"/>
  <c r="R38" i="8"/>
  <c r="X38" i="8" s="1"/>
  <c r="Q38" i="8"/>
  <c r="T38" i="8" s="1"/>
  <c r="P38" i="8"/>
  <c r="M38" i="8"/>
  <c r="J38" i="8"/>
  <c r="G38" i="8"/>
  <c r="D38" i="8"/>
  <c r="AC37" i="8"/>
  <c r="AB37" i="8"/>
  <c r="R37" i="8"/>
  <c r="Q37" i="8"/>
  <c r="P37" i="8"/>
  <c r="M37" i="8"/>
  <c r="J37" i="8"/>
  <c r="G37" i="8"/>
  <c r="D37" i="8"/>
  <c r="AC36" i="8"/>
  <c r="AB36" i="8"/>
  <c r="AA36" i="8"/>
  <c r="AA37" i="8" s="1"/>
  <c r="R36" i="8"/>
  <c r="U36" i="8" s="1"/>
  <c r="Q36" i="8"/>
  <c r="T36" i="8" s="1"/>
  <c r="P36" i="8"/>
  <c r="M36" i="8"/>
  <c r="J36" i="8"/>
  <c r="G36" i="8"/>
  <c r="D36" i="8"/>
  <c r="AD35" i="8"/>
  <c r="AC35" i="8"/>
  <c r="AB35" i="8"/>
  <c r="R35" i="8"/>
  <c r="X35" i="8" s="1"/>
  <c r="Q35" i="8"/>
  <c r="P35" i="8"/>
  <c r="M35" i="8"/>
  <c r="J35" i="8"/>
  <c r="G35" i="8"/>
  <c r="D35" i="8"/>
  <c r="AC34" i="8"/>
  <c r="AB34" i="8"/>
  <c r="AA34" i="8"/>
  <c r="AA35" i="8" s="1"/>
  <c r="R34" i="8"/>
  <c r="U34" i="8" s="1"/>
  <c r="Q34" i="8"/>
  <c r="T34" i="8" s="1"/>
  <c r="P34" i="8"/>
  <c r="M34" i="8"/>
  <c r="J34" i="8"/>
  <c r="G34" i="8"/>
  <c r="D34" i="8"/>
  <c r="AC33" i="8"/>
  <c r="AB33" i="8"/>
  <c r="R33" i="8"/>
  <c r="U33" i="8" s="1"/>
  <c r="Q33" i="8"/>
  <c r="T33" i="8" s="1"/>
  <c r="P33" i="8"/>
  <c r="M33" i="8"/>
  <c r="J33" i="8"/>
  <c r="G33" i="8"/>
  <c r="D33" i="8"/>
  <c r="AC32" i="8"/>
  <c r="AB32" i="8"/>
  <c r="AA32" i="8"/>
  <c r="R32" i="8"/>
  <c r="Q32" i="8"/>
  <c r="T32" i="8" s="1"/>
  <c r="P32" i="8"/>
  <c r="P67" i="8" s="1"/>
  <c r="M32" i="8"/>
  <c r="J32" i="8"/>
  <c r="G32" i="8"/>
  <c r="D32" i="8"/>
  <c r="AC31" i="8"/>
  <c r="AB31" i="8"/>
  <c r="R31" i="8"/>
  <c r="X31" i="8" s="1"/>
  <c r="Q31" i="8"/>
  <c r="T31" i="8" s="1"/>
  <c r="P31" i="8"/>
  <c r="M31" i="8"/>
  <c r="J31" i="8"/>
  <c r="J67" i="8" s="1"/>
  <c r="G31" i="8"/>
  <c r="G67" i="8" s="1"/>
  <c r="D31" i="8"/>
  <c r="D67" i="8" s="1"/>
  <c r="AD30" i="8"/>
  <c r="AC30" i="8"/>
  <c r="AB30" i="8"/>
  <c r="R30" i="8"/>
  <c r="X30" i="8" s="1"/>
  <c r="Q30" i="8"/>
  <c r="P30" i="8"/>
  <c r="M30" i="8"/>
  <c r="J30" i="8"/>
  <c r="J66" i="8" s="1"/>
  <c r="G30" i="8"/>
  <c r="D30" i="8"/>
  <c r="AC29" i="8"/>
  <c r="AB29" i="8"/>
  <c r="R29" i="8"/>
  <c r="X29" i="8" s="1"/>
  <c r="Q29" i="8"/>
  <c r="W29" i="8" s="1"/>
  <c r="P29" i="8"/>
  <c r="AD29" i="8" s="1"/>
  <c r="M29" i="8"/>
  <c r="J29" i="8"/>
  <c r="G29" i="8"/>
  <c r="D29" i="8"/>
  <c r="AC28" i="8"/>
  <c r="AB28" i="8"/>
  <c r="AA28" i="8"/>
  <c r="AA29" i="8" s="1"/>
  <c r="AA30" i="8" s="1"/>
  <c r="R28" i="8"/>
  <c r="U28" i="8" s="1"/>
  <c r="Q28" i="8"/>
  <c r="W28" i="8" s="1"/>
  <c r="P28" i="8"/>
  <c r="AD28" i="8" s="1"/>
  <c r="M28" i="8"/>
  <c r="M66" i="8" s="1"/>
  <c r="J28" i="8"/>
  <c r="G28" i="8"/>
  <c r="D28" i="8"/>
  <c r="AC27" i="8"/>
  <c r="AB27" i="8"/>
  <c r="R27" i="8"/>
  <c r="Q27" i="8"/>
  <c r="P27" i="8"/>
  <c r="M27" i="8"/>
  <c r="J27" i="8"/>
  <c r="G27" i="8"/>
  <c r="D27" i="8"/>
  <c r="AC26" i="8"/>
  <c r="AB26" i="8"/>
  <c r="AA26" i="8"/>
  <c r="R26" i="8"/>
  <c r="U26" i="8" s="1"/>
  <c r="Q26" i="8"/>
  <c r="T26" i="8" s="1"/>
  <c r="P26" i="8"/>
  <c r="M26" i="8"/>
  <c r="J26" i="8"/>
  <c r="G26" i="8"/>
  <c r="D26" i="8"/>
  <c r="AD25" i="8"/>
  <c r="AC25" i="8"/>
  <c r="AB25" i="8"/>
  <c r="R25" i="8"/>
  <c r="X25" i="8" s="1"/>
  <c r="Q25" i="8"/>
  <c r="P25" i="8"/>
  <c r="M25" i="8"/>
  <c r="J25" i="8"/>
  <c r="J65" i="8" s="1"/>
  <c r="G25" i="8"/>
  <c r="D25" i="8"/>
  <c r="AC24" i="8"/>
  <c r="AB24" i="8"/>
  <c r="AA24" i="8"/>
  <c r="R24" i="8"/>
  <c r="X24" i="8" s="1"/>
  <c r="Q24" i="8"/>
  <c r="W24" i="8" s="1"/>
  <c r="P24" i="8"/>
  <c r="M24" i="8"/>
  <c r="J24" i="8"/>
  <c r="G24" i="8"/>
  <c r="D24" i="8"/>
  <c r="AD23" i="8"/>
  <c r="AC23" i="8"/>
  <c r="AB23" i="8"/>
  <c r="R23" i="8"/>
  <c r="U23" i="8" s="1"/>
  <c r="Q23" i="8"/>
  <c r="W23" i="8" s="1"/>
  <c r="P23" i="8"/>
  <c r="M23" i="8"/>
  <c r="M64" i="8" s="1"/>
  <c r="J23" i="8"/>
  <c r="J64" i="8" s="1"/>
  <c r="G23" i="8"/>
  <c r="D23" i="8"/>
  <c r="AC22" i="8"/>
  <c r="AB22" i="8"/>
  <c r="R22" i="8"/>
  <c r="X22" i="8" s="1"/>
  <c r="Q22" i="8"/>
  <c r="W22" i="8" s="1"/>
  <c r="P22" i="8"/>
  <c r="M22" i="8"/>
  <c r="J22" i="8"/>
  <c r="G22" i="8"/>
  <c r="D22" i="8"/>
  <c r="AC21" i="8"/>
  <c r="AB21" i="8"/>
  <c r="AA21" i="8"/>
  <c r="AA22" i="8" s="1"/>
  <c r="R21" i="8"/>
  <c r="U21" i="8" s="1"/>
  <c r="Q21" i="8"/>
  <c r="T21" i="8" s="1"/>
  <c r="P21" i="8"/>
  <c r="M21" i="8"/>
  <c r="J21" i="8"/>
  <c r="G21" i="8"/>
  <c r="D21" i="8"/>
  <c r="AC20" i="8"/>
  <c r="AB20" i="8"/>
  <c r="R20" i="8"/>
  <c r="Q20" i="8"/>
  <c r="P20" i="8"/>
  <c r="M20" i="8"/>
  <c r="J20" i="8"/>
  <c r="G20" i="8"/>
  <c r="D20" i="8"/>
  <c r="AC19" i="8"/>
  <c r="AB19" i="8"/>
  <c r="AA19" i="8"/>
  <c r="R19" i="8"/>
  <c r="X19" i="8" s="1"/>
  <c r="Q19" i="8"/>
  <c r="T19" i="8" s="1"/>
  <c r="P19" i="8"/>
  <c r="M19" i="8"/>
  <c r="J19" i="8"/>
  <c r="G19" i="8"/>
  <c r="D19" i="8"/>
  <c r="AC18" i="8"/>
  <c r="AB18" i="8"/>
  <c r="R18" i="8"/>
  <c r="X18" i="8" s="1"/>
  <c r="Q18" i="8"/>
  <c r="P18" i="8"/>
  <c r="AD18" i="8" s="1"/>
  <c r="M18" i="8"/>
  <c r="J18" i="8"/>
  <c r="G18" i="8"/>
  <c r="D18" i="8"/>
  <c r="AC17" i="8"/>
  <c r="AB17" i="8"/>
  <c r="AA17" i="8"/>
  <c r="AA18" i="8" s="1"/>
  <c r="R17" i="8"/>
  <c r="X17" i="8" s="1"/>
  <c r="Q17" i="8"/>
  <c r="T17" i="8" s="1"/>
  <c r="P17" i="8"/>
  <c r="M17" i="8"/>
  <c r="J17" i="8"/>
  <c r="G17" i="8"/>
  <c r="D17" i="8"/>
  <c r="AC16" i="8"/>
  <c r="AB16" i="8"/>
  <c r="AA16" i="8"/>
  <c r="R16" i="8"/>
  <c r="U16" i="8" s="1"/>
  <c r="Q16" i="8"/>
  <c r="W16" i="8" s="1"/>
  <c r="P16" i="8"/>
  <c r="M16" i="8"/>
  <c r="M62" i="8" s="1"/>
  <c r="J16" i="8"/>
  <c r="G16" i="8"/>
  <c r="D16" i="8"/>
  <c r="AC15" i="8"/>
  <c r="AB15" i="8"/>
  <c r="R15" i="8"/>
  <c r="Q15" i="8"/>
  <c r="P15" i="8"/>
  <c r="M15" i="8"/>
  <c r="J15" i="8"/>
  <c r="J62" i="8" s="1"/>
  <c r="G15" i="8"/>
  <c r="D15" i="8"/>
  <c r="AC14" i="8"/>
  <c r="AB14" i="8"/>
  <c r="R14" i="8"/>
  <c r="U14" i="8" s="1"/>
  <c r="Q14" i="8"/>
  <c r="T14" i="8" s="1"/>
  <c r="P14" i="8"/>
  <c r="AD14" i="8" s="1"/>
  <c r="M14" i="8"/>
  <c r="J14" i="8"/>
  <c r="G14" i="8"/>
  <c r="D14" i="8"/>
  <c r="AC13" i="8"/>
  <c r="AB13" i="8"/>
  <c r="R13" i="8"/>
  <c r="Q13" i="8"/>
  <c r="P13" i="8"/>
  <c r="AD13" i="8" s="1"/>
  <c r="M13" i="8"/>
  <c r="J13" i="8"/>
  <c r="G13" i="8"/>
  <c r="D13" i="8"/>
  <c r="AC12" i="8"/>
  <c r="AB12" i="8"/>
  <c r="R12" i="8"/>
  <c r="X12" i="8" s="1"/>
  <c r="Q12" i="8"/>
  <c r="W12" i="8" s="1"/>
  <c r="P12" i="8"/>
  <c r="M12" i="8"/>
  <c r="J12" i="8"/>
  <c r="G12" i="8"/>
  <c r="D12" i="8"/>
  <c r="AD11" i="8"/>
  <c r="AC11" i="8"/>
  <c r="AB11" i="8"/>
  <c r="R11" i="8"/>
  <c r="X11" i="8" s="1"/>
  <c r="Q11" i="8"/>
  <c r="S11" i="8" s="1"/>
  <c r="P11" i="8"/>
  <c r="M11" i="8"/>
  <c r="J11" i="8"/>
  <c r="G11" i="8"/>
  <c r="D11" i="8"/>
  <c r="AC10" i="8"/>
  <c r="AB10" i="8"/>
  <c r="R10" i="8"/>
  <c r="X10" i="8" s="1"/>
  <c r="Q10" i="8"/>
  <c r="W10" i="8" s="1"/>
  <c r="P10" i="8"/>
  <c r="M10" i="8"/>
  <c r="J10" i="8"/>
  <c r="G10" i="8"/>
  <c r="D10" i="8"/>
  <c r="AC9" i="8"/>
  <c r="AB9" i="8"/>
  <c r="R9" i="8"/>
  <c r="U9" i="8" s="1"/>
  <c r="Q9" i="8"/>
  <c r="W9" i="8" s="1"/>
  <c r="P9" i="8"/>
  <c r="M9" i="8"/>
  <c r="J9" i="8"/>
  <c r="G9" i="8"/>
  <c r="D9" i="8"/>
  <c r="AC8" i="8"/>
  <c r="AB8" i="8"/>
  <c r="R8" i="8"/>
  <c r="Q8" i="8"/>
  <c r="S8" i="8" s="1"/>
  <c r="P8" i="8"/>
  <c r="M8" i="8"/>
  <c r="J8" i="8"/>
  <c r="G8" i="8"/>
  <c r="D8" i="8"/>
  <c r="AD8" i="8" s="1"/>
  <c r="AC7" i="8"/>
  <c r="AB7" i="8"/>
  <c r="R7" i="8"/>
  <c r="X7" i="8" s="1"/>
  <c r="Q7" i="8"/>
  <c r="T7" i="8" s="1"/>
  <c r="P7" i="8"/>
  <c r="M7" i="8"/>
  <c r="J7" i="8"/>
  <c r="G7" i="8"/>
  <c r="D7" i="8"/>
  <c r="AC6" i="8"/>
  <c r="AB6" i="8"/>
  <c r="AA6" i="8"/>
  <c r="AA7" i="8" s="1"/>
  <c r="AA8" i="8" s="1"/>
  <c r="AA9" i="8" s="1"/>
  <c r="AA10" i="8" s="1"/>
  <c r="AA11" i="8" s="1"/>
  <c r="AA12" i="8" s="1"/>
  <c r="AA13" i="8" s="1"/>
  <c r="AA14" i="8" s="1"/>
  <c r="R6" i="8"/>
  <c r="Q6" i="8"/>
  <c r="P6" i="8"/>
  <c r="AD6" i="8" s="1"/>
  <c r="M6" i="8"/>
  <c r="J6" i="8"/>
  <c r="G6" i="8"/>
  <c r="D6" i="8"/>
  <c r="AC5" i="8"/>
  <c r="AB5" i="8"/>
  <c r="R5" i="8"/>
  <c r="U5" i="8" s="1"/>
  <c r="Q5" i="8"/>
  <c r="T5" i="8" s="1"/>
  <c r="P5" i="8"/>
  <c r="AD5" i="8" s="1"/>
  <c r="M5" i="8"/>
  <c r="J5" i="8"/>
  <c r="G5" i="8"/>
  <c r="D5" i="8"/>
  <c r="R73" i="7"/>
  <c r="U73" i="7" s="1"/>
  <c r="Q73" i="7"/>
  <c r="T73" i="7" s="1"/>
  <c r="P73" i="7"/>
  <c r="D73" i="7"/>
  <c r="O71" i="7"/>
  <c r="N71" i="7"/>
  <c r="L71" i="7"/>
  <c r="K71" i="7"/>
  <c r="I71" i="7"/>
  <c r="H71" i="7"/>
  <c r="F71" i="7"/>
  <c r="E71" i="7"/>
  <c r="C71" i="7"/>
  <c r="B71" i="7"/>
  <c r="O70" i="7"/>
  <c r="N70" i="7"/>
  <c r="L70" i="7"/>
  <c r="K70" i="7"/>
  <c r="I70" i="7"/>
  <c r="H70" i="7"/>
  <c r="F70" i="7"/>
  <c r="E70" i="7"/>
  <c r="C70" i="7"/>
  <c r="B70" i="7"/>
  <c r="O69" i="7"/>
  <c r="N69" i="7"/>
  <c r="L69" i="7"/>
  <c r="K69" i="7"/>
  <c r="I69" i="7"/>
  <c r="H69" i="7"/>
  <c r="F69" i="7"/>
  <c r="E69" i="7"/>
  <c r="C69" i="7"/>
  <c r="B69" i="7"/>
  <c r="AB69" i="7" s="1"/>
  <c r="O68" i="7"/>
  <c r="N68" i="7"/>
  <c r="L68" i="7"/>
  <c r="K68" i="7"/>
  <c r="I68" i="7"/>
  <c r="H68" i="7"/>
  <c r="F68" i="7"/>
  <c r="E68" i="7"/>
  <c r="C68" i="7"/>
  <c r="B68" i="7"/>
  <c r="O67" i="7"/>
  <c r="N67" i="7"/>
  <c r="L67" i="7"/>
  <c r="K67" i="7"/>
  <c r="I67" i="7"/>
  <c r="H67" i="7"/>
  <c r="F67" i="7"/>
  <c r="E67" i="7"/>
  <c r="C67" i="7"/>
  <c r="B67" i="7"/>
  <c r="O66" i="7"/>
  <c r="N66" i="7"/>
  <c r="AB66" i="7" s="1"/>
  <c r="L66" i="7"/>
  <c r="K66" i="7"/>
  <c r="I66" i="7"/>
  <c r="H66" i="7"/>
  <c r="F66" i="7"/>
  <c r="E66" i="7"/>
  <c r="C66" i="7"/>
  <c r="B66" i="7"/>
  <c r="AB65" i="7"/>
  <c r="O65" i="7"/>
  <c r="N65" i="7"/>
  <c r="L65" i="7"/>
  <c r="K65" i="7"/>
  <c r="I65" i="7"/>
  <c r="H65" i="7"/>
  <c r="F65" i="7"/>
  <c r="E65" i="7"/>
  <c r="C65" i="7"/>
  <c r="AC65" i="7" s="1"/>
  <c r="B65" i="7"/>
  <c r="O64" i="7"/>
  <c r="N64" i="7"/>
  <c r="L64" i="7"/>
  <c r="K64" i="7"/>
  <c r="I64" i="7"/>
  <c r="H64" i="7"/>
  <c r="F64" i="7"/>
  <c r="E64" i="7"/>
  <c r="C64" i="7"/>
  <c r="B64" i="7"/>
  <c r="O63" i="7"/>
  <c r="N63" i="7"/>
  <c r="L63" i="7"/>
  <c r="K63" i="7"/>
  <c r="I63" i="7"/>
  <c r="H63" i="7"/>
  <c r="F63" i="7"/>
  <c r="E63" i="7"/>
  <c r="C63" i="7"/>
  <c r="B63" i="7"/>
  <c r="O62" i="7"/>
  <c r="N62" i="7"/>
  <c r="L62" i="7"/>
  <c r="K62" i="7"/>
  <c r="I62" i="7"/>
  <c r="H62" i="7"/>
  <c r="F62" i="7"/>
  <c r="E62" i="7"/>
  <c r="C62" i="7"/>
  <c r="B62" i="7"/>
  <c r="AC61" i="7"/>
  <c r="O61" i="7"/>
  <c r="N61" i="7"/>
  <c r="L61" i="7"/>
  <c r="K61" i="7"/>
  <c r="I61" i="7"/>
  <c r="H61" i="7"/>
  <c r="F61" i="7"/>
  <c r="E61" i="7"/>
  <c r="C61" i="7"/>
  <c r="B61" i="7"/>
  <c r="AB61" i="7" s="1"/>
  <c r="AC60" i="7"/>
  <c r="AB60" i="7"/>
  <c r="R60" i="7"/>
  <c r="U60" i="7" s="1"/>
  <c r="Q60" i="7"/>
  <c r="W60" i="7" s="1"/>
  <c r="P60" i="7"/>
  <c r="M60" i="7"/>
  <c r="J60" i="7"/>
  <c r="G60" i="7"/>
  <c r="D60" i="7"/>
  <c r="AC59" i="7"/>
  <c r="AB59" i="7"/>
  <c r="R59" i="7"/>
  <c r="X59" i="7" s="1"/>
  <c r="Q59" i="7"/>
  <c r="W59" i="7" s="1"/>
  <c r="P59" i="7"/>
  <c r="M59" i="7"/>
  <c r="J59" i="7"/>
  <c r="G59" i="7"/>
  <c r="D59" i="7"/>
  <c r="AC58" i="7"/>
  <c r="AB58" i="7"/>
  <c r="R58" i="7"/>
  <c r="Q58" i="7"/>
  <c r="W58" i="7" s="1"/>
  <c r="P58" i="7"/>
  <c r="M58" i="7"/>
  <c r="J58" i="7"/>
  <c r="G58" i="7"/>
  <c r="D58" i="7"/>
  <c r="AC57" i="7"/>
  <c r="AB57" i="7"/>
  <c r="R57" i="7"/>
  <c r="U57" i="7" s="1"/>
  <c r="Q57" i="7"/>
  <c r="T57" i="7" s="1"/>
  <c r="P57" i="7"/>
  <c r="M57" i="7"/>
  <c r="J57" i="7"/>
  <c r="G57" i="7"/>
  <c r="D57" i="7"/>
  <c r="AC56" i="7"/>
  <c r="AB56" i="7"/>
  <c r="R56" i="7"/>
  <c r="U56" i="7" s="1"/>
  <c r="Q56" i="7"/>
  <c r="W56" i="7" s="1"/>
  <c r="P56" i="7"/>
  <c r="M56" i="7"/>
  <c r="J56" i="7"/>
  <c r="G56" i="7"/>
  <c r="D56" i="7"/>
  <c r="AC55" i="7"/>
  <c r="AB55" i="7"/>
  <c r="R55" i="7"/>
  <c r="X55" i="7" s="1"/>
  <c r="Q55" i="7"/>
  <c r="W55" i="7" s="1"/>
  <c r="P55" i="7"/>
  <c r="M55" i="7"/>
  <c r="J55" i="7"/>
  <c r="G55" i="7"/>
  <c r="D55" i="7"/>
  <c r="AC54" i="7"/>
  <c r="AB54" i="7"/>
  <c r="R54" i="7"/>
  <c r="U54" i="7" s="1"/>
  <c r="Q54" i="7"/>
  <c r="W54" i="7" s="1"/>
  <c r="P54" i="7"/>
  <c r="M54" i="7"/>
  <c r="J54" i="7"/>
  <c r="G54" i="7"/>
  <c r="D54" i="7"/>
  <c r="AC53" i="7"/>
  <c r="AB53" i="7"/>
  <c r="R53" i="7"/>
  <c r="X53" i="7" s="1"/>
  <c r="Q53" i="7"/>
  <c r="W53" i="7" s="1"/>
  <c r="P53" i="7"/>
  <c r="M53" i="7"/>
  <c r="J53" i="7"/>
  <c r="G53" i="7"/>
  <c r="D53" i="7"/>
  <c r="AC52" i="7"/>
  <c r="AB52" i="7"/>
  <c r="R52" i="7"/>
  <c r="Q52" i="7"/>
  <c r="W52" i="7" s="1"/>
  <c r="P52" i="7"/>
  <c r="M52" i="7"/>
  <c r="J52" i="7"/>
  <c r="G52" i="7"/>
  <c r="D52" i="7"/>
  <c r="AC51" i="7"/>
  <c r="AB51" i="7"/>
  <c r="R51" i="7"/>
  <c r="X51" i="7" s="1"/>
  <c r="Q51" i="7"/>
  <c r="T51" i="7" s="1"/>
  <c r="P51" i="7"/>
  <c r="M51" i="7"/>
  <c r="J51" i="7"/>
  <c r="G51" i="7"/>
  <c r="D51" i="7"/>
  <c r="AC50" i="7"/>
  <c r="AB50" i="7"/>
  <c r="R50" i="7"/>
  <c r="U50" i="7" s="1"/>
  <c r="Q50" i="7"/>
  <c r="W50" i="7" s="1"/>
  <c r="P50" i="7"/>
  <c r="M50" i="7"/>
  <c r="J50" i="7"/>
  <c r="G50" i="7"/>
  <c r="D50" i="7"/>
  <c r="AC49" i="7"/>
  <c r="AB49" i="7"/>
  <c r="R49" i="7"/>
  <c r="X49" i="7" s="1"/>
  <c r="Q49" i="7"/>
  <c r="T49" i="7" s="1"/>
  <c r="P49" i="7"/>
  <c r="M49" i="7"/>
  <c r="J49" i="7"/>
  <c r="G49" i="7"/>
  <c r="G71" i="7" s="1"/>
  <c r="D49" i="7"/>
  <c r="AC48" i="7"/>
  <c r="AB48" i="7"/>
  <c r="R48" i="7"/>
  <c r="U48" i="7" s="1"/>
  <c r="Q48" i="7"/>
  <c r="W48" i="7" s="1"/>
  <c r="P48" i="7"/>
  <c r="M48" i="7"/>
  <c r="J48" i="7"/>
  <c r="G48" i="7"/>
  <c r="D48" i="7"/>
  <c r="AD48" i="7" s="1"/>
  <c r="AC47" i="7"/>
  <c r="AB47" i="7"/>
  <c r="AA47" i="7"/>
  <c r="AA48" i="7" s="1"/>
  <c r="AA49" i="7" s="1"/>
  <c r="AA50" i="7" s="1"/>
  <c r="AA51" i="7" s="1"/>
  <c r="AA52" i="7" s="1"/>
  <c r="AA53" i="7" s="1"/>
  <c r="AA54" i="7" s="1"/>
  <c r="AA55" i="7" s="1"/>
  <c r="AA56" i="7" s="1"/>
  <c r="AA57" i="7" s="1"/>
  <c r="AA58" i="7" s="1"/>
  <c r="AA59" i="7" s="1"/>
  <c r="AA60" i="7" s="1"/>
  <c r="R47" i="7"/>
  <c r="X47" i="7" s="1"/>
  <c r="Q47" i="7"/>
  <c r="W47" i="7" s="1"/>
  <c r="P47" i="7"/>
  <c r="M47" i="7"/>
  <c r="J47" i="7"/>
  <c r="G47" i="7"/>
  <c r="D47" i="7"/>
  <c r="AC46" i="7"/>
  <c r="AB46" i="7"/>
  <c r="R46" i="7"/>
  <c r="Q46" i="7"/>
  <c r="P46" i="7"/>
  <c r="M46" i="7"/>
  <c r="J46" i="7"/>
  <c r="G46" i="7"/>
  <c r="D46" i="7"/>
  <c r="AC45" i="7"/>
  <c r="AB45" i="7"/>
  <c r="R45" i="7"/>
  <c r="X45" i="7" s="1"/>
  <c r="Q45" i="7"/>
  <c r="S45" i="7" s="1"/>
  <c r="P45" i="7"/>
  <c r="M45" i="7"/>
  <c r="J45" i="7"/>
  <c r="G45" i="7"/>
  <c r="D45" i="7"/>
  <c r="AD45" i="7" s="1"/>
  <c r="AD44" i="7"/>
  <c r="AC44" i="7"/>
  <c r="AB44" i="7"/>
  <c r="R44" i="7"/>
  <c r="U44" i="7" s="1"/>
  <c r="Q44" i="7"/>
  <c r="T44" i="7" s="1"/>
  <c r="P44" i="7"/>
  <c r="M44" i="7"/>
  <c r="J44" i="7"/>
  <c r="G44" i="7"/>
  <c r="D44" i="7"/>
  <c r="AC43" i="7"/>
  <c r="AB43" i="7"/>
  <c r="R43" i="7"/>
  <c r="Q43" i="7"/>
  <c r="W43" i="7" s="1"/>
  <c r="P43" i="7"/>
  <c r="M43" i="7"/>
  <c r="J43" i="7"/>
  <c r="G43" i="7"/>
  <c r="D43" i="7"/>
  <c r="AC42" i="7"/>
  <c r="AB42" i="7"/>
  <c r="AA42" i="7"/>
  <c r="AA43" i="7" s="1"/>
  <c r="AA44" i="7" s="1"/>
  <c r="AA45" i="7" s="1"/>
  <c r="R42" i="7"/>
  <c r="U42" i="7" s="1"/>
  <c r="Q42" i="7"/>
  <c r="T42" i="7" s="1"/>
  <c r="P42" i="7"/>
  <c r="M42" i="7"/>
  <c r="J42" i="7"/>
  <c r="G42" i="7"/>
  <c r="D42" i="7"/>
  <c r="AD42" i="7" s="1"/>
  <c r="AC41" i="7"/>
  <c r="AB41" i="7"/>
  <c r="R41" i="7"/>
  <c r="X41" i="7" s="1"/>
  <c r="Q41" i="7"/>
  <c r="T41" i="7" s="1"/>
  <c r="P41" i="7"/>
  <c r="P70" i="7" s="1"/>
  <c r="M41" i="7"/>
  <c r="J41" i="7"/>
  <c r="G41" i="7"/>
  <c r="D41" i="7"/>
  <c r="AC40" i="7"/>
  <c r="AB40" i="7"/>
  <c r="AA40" i="7"/>
  <c r="R40" i="7"/>
  <c r="Q40" i="7"/>
  <c r="P40" i="7"/>
  <c r="M40" i="7"/>
  <c r="J40" i="7"/>
  <c r="G40" i="7"/>
  <c r="D40" i="7"/>
  <c r="AC39" i="7"/>
  <c r="AB39" i="7"/>
  <c r="AA39" i="7"/>
  <c r="R39" i="7"/>
  <c r="X39" i="7" s="1"/>
  <c r="Q39" i="7"/>
  <c r="T39" i="7" s="1"/>
  <c r="P39" i="7"/>
  <c r="M39" i="7"/>
  <c r="J39" i="7"/>
  <c r="J69" i="7" s="1"/>
  <c r="G39" i="7"/>
  <c r="D39" i="7"/>
  <c r="AC38" i="7"/>
  <c r="AB38" i="7"/>
  <c r="R38" i="7"/>
  <c r="U38" i="7" s="1"/>
  <c r="Q38" i="7"/>
  <c r="P38" i="7"/>
  <c r="M38" i="7"/>
  <c r="J38" i="7"/>
  <c r="G38" i="7"/>
  <c r="D38" i="7"/>
  <c r="AC37" i="7"/>
  <c r="AB37" i="7"/>
  <c r="R37" i="7"/>
  <c r="X37" i="7" s="1"/>
  <c r="Q37" i="7"/>
  <c r="P37" i="7"/>
  <c r="P68" i="7" s="1"/>
  <c r="M37" i="7"/>
  <c r="J37" i="7"/>
  <c r="G37" i="7"/>
  <c r="D37" i="7"/>
  <c r="AC36" i="7"/>
  <c r="AB36" i="7"/>
  <c r="AA36" i="7"/>
  <c r="AA37" i="7" s="1"/>
  <c r="R36" i="7"/>
  <c r="X36" i="7" s="1"/>
  <c r="Q36" i="7"/>
  <c r="W36" i="7" s="1"/>
  <c r="P36" i="7"/>
  <c r="M36" i="7"/>
  <c r="J36" i="7"/>
  <c r="G36" i="7"/>
  <c r="D36" i="7"/>
  <c r="AD35" i="7"/>
  <c r="AC35" i="7"/>
  <c r="AB35" i="7"/>
  <c r="R35" i="7"/>
  <c r="X35" i="7" s="1"/>
  <c r="Q35" i="7"/>
  <c r="S35" i="7" s="1"/>
  <c r="V35" i="7" s="1"/>
  <c r="P35" i="7"/>
  <c r="M35" i="7"/>
  <c r="J35" i="7"/>
  <c r="G35" i="7"/>
  <c r="D35" i="7"/>
  <c r="AC34" i="7"/>
  <c r="AB34" i="7"/>
  <c r="AA34" i="7"/>
  <c r="AA35" i="7" s="1"/>
  <c r="R34" i="7"/>
  <c r="X34" i="7" s="1"/>
  <c r="Q34" i="7"/>
  <c r="W34" i="7" s="1"/>
  <c r="P34" i="7"/>
  <c r="M34" i="7"/>
  <c r="J34" i="7"/>
  <c r="G34" i="7"/>
  <c r="D34" i="7"/>
  <c r="AD34" i="7" s="1"/>
  <c r="AC33" i="7"/>
  <c r="AB33" i="7"/>
  <c r="R33" i="7"/>
  <c r="Q33" i="7"/>
  <c r="P33" i="7"/>
  <c r="M33" i="7"/>
  <c r="J33" i="7"/>
  <c r="G33" i="7"/>
  <c r="D33" i="7"/>
  <c r="AC32" i="7"/>
  <c r="AB32" i="7"/>
  <c r="AA32" i="7"/>
  <c r="R32" i="7"/>
  <c r="X32" i="7" s="1"/>
  <c r="Q32" i="7"/>
  <c r="P32" i="7"/>
  <c r="M32" i="7"/>
  <c r="J32" i="7"/>
  <c r="G32" i="7"/>
  <c r="D32" i="7"/>
  <c r="AC31" i="7"/>
  <c r="AB31" i="7"/>
  <c r="R31" i="7"/>
  <c r="X31" i="7" s="1"/>
  <c r="Q31" i="7"/>
  <c r="W31" i="7" s="1"/>
  <c r="P31" i="7"/>
  <c r="AD31" i="7" s="1"/>
  <c r="M31" i="7"/>
  <c r="J31" i="7"/>
  <c r="G31" i="7"/>
  <c r="G67" i="7" s="1"/>
  <c r="D31" i="7"/>
  <c r="D67" i="7" s="1"/>
  <c r="AC30" i="7"/>
  <c r="AB30" i="7"/>
  <c r="AA30" i="7"/>
  <c r="R30" i="7"/>
  <c r="U30" i="7" s="1"/>
  <c r="Q30" i="7"/>
  <c r="W30" i="7" s="1"/>
  <c r="P30" i="7"/>
  <c r="M30" i="7"/>
  <c r="J30" i="7"/>
  <c r="G30" i="7"/>
  <c r="D30" i="7"/>
  <c r="AC29" i="7"/>
  <c r="AB29" i="7"/>
  <c r="R29" i="7"/>
  <c r="Q29" i="7"/>
  <c r="W29" i="7" s="1"/>
  <c r="P29" i="7"/>
  <c r="M29" i="7"/>
  <c r="J29" i="7"/>
  <c r="G29" i="7"/>
  <c r="D29" i="7"/>
  <c r="AC28" i="7"/>
  <c r="AB28" i="7"/>
  <c r="AA28" i="7"/>
  <c r="AA29" i="7" s="1"/>
  <c r="R28" i="7"/>
  <c r="U28" i="7" s="1"/>
  <c r="Q28" i="7"/>
  <c r="T28" i="7" s="1"/>
  <c r="P28" i="7"/>
  <c r="M28" i="7"/>
  <c r="J28" i="7"/>
  <c r="G28" i="7"/>
  <c r="D28" i="7"/>
  <c r="AD28" i="7" s="1"/>
  <c r="AC27" i="7"/>
  <c r="AB27" i="7"/>
  <c r="R27" i="7"/>
  <c r="Q27" i="7"/>
  <c r="P27" i="7"/>
  <c r="M27" i="7"/>
  <c r="J27" i="7"/>
  <c r="G27" i="7"/>
  <c r="G66" i="7" s="1"/>
  <c r="D27" i="7"/>
  <c r="AC26" i="7"/>
  <c r="AB26" i="7"/>
  <c r="AA26" i="7"/>
  <c r="R26" i="7"/>
  <c r="X26" i="7" s="1"/>
  <c r="Q26" i="7"/>
  <c r="W26" i="7" s="1"/>
  <c r="P26" i="7"/>
  <c r="M26" i="7"/>
  <c r="J26" i="7"/>
  <c r="G26" i="7"/>
  <c r="D26" i="7"/>
  <c r="AC25" i="7"/>
  <c r="AB25" i="7"/>
  <c r="R25" i="7"/>
  <c r="X25" i="7" s="1"/>
  <c r="Q25" i="7"/>
  <c r="W25" i="7" s="1"/>
  <c r="P25" i="7"/>
  <c r="P65" i="7" s="1"/>
  <c r="M25" i="7"/>
  <c r="J25" i="7"/>
  <c r="G25" i="7"/>
  <c r="G65" i="7" s="1"/>
  <c r="D25" i="7"/>
  <c r="AC24" i="7"/>
  <c r="AB24" i="7"/>
  <c r="AA24" i="7"/>
  <c r="R24" i="7"/>
  <c r="Q24" i="7"/>
  <c r="P24" i="7"/>
  <c r="AD24" i="7" s="1"/>
  <c r="M24" i="7"/>
  <c r="J24" i="7"/>
  <c r="G24" i="7"/>
  <c r="D24" i="7"/>
  <c r="AC23" i="7"/>
  <c r="AB23" i="7"/>
  <c r="R23" i="7"/>
  <c r="U23" i="7" s="1"/>
  <c r="Q23" i="7"/>
  <c r="W23" i="7" s="1"/>
  <c r="P23" i="7"/>
  <c r="P64" i="7" s="1"/>
  <c r="M23" i="7"/>
  <c r="J23" i="7"/>
  <c r="J64" i="7" s="1"/>
  <c r="G23" i="7"/>
  <c r="G64" i="7" s="1"/>
  <c r="D23" i="7"/>
  <c r="D64" i="7" s="1"/>
  <c r="AC22" i="7"/>
  <c r="AB22" i="7"/>
  <c r="AA22" i="7"/>
  <c r="R22" i="7"/>
  <c r="U22" i="7" s="1"/>
  <c r="Q22" i="7"/>
  <c r="W22" i="7" s="1"/>
  <c r="P22" i="7"/>
  <c r="M22" i="7"/>
  <c r="J22" i="7"/>
  <c r="J63" i="7" s="1"/>
  <c r="G22" i="7"/>
  <c r="D22" i="7"/>
  <c r="AC21" i="7"/>
  <c r="AB21" i="7"/>
  <c r="AA21" i="7"/>
  <c r="R21" i="7"/>
  <c r="Q21" i="7"/>
  <c r="T21" i="7" s="1"/>
  <c r="P21" i="7"/>
  <c r="M21" i="7"/>
  <c r="J21" i="7"/>
  <c r="G21" i="7"/>
  <c r="D21" i="7"/>
  <c r="AC20" i="7"/>
  <c r="AB20" i="7"/>
  <c r="R20" i="7"/>
  <c r="X20" i="7" s="1"/>
  <c r="Q20" i="7"/>
  <c r="W20" i="7" s="1"/>
  <c r="P20" i="7"/>
  <c r="M20" i="7"/>
  <c r="J20" i="7"/>
  <c r="G20" i="7"/>
  <c r="D20" i="7"/>
  <c r="AC19" i="7"/>
  <c r="AB19" i="7"/>
  <c r="AA19" i="7"/>
  <c r="R19" i="7"/>
  <c r="X19" i="7" s="1"/>
  <c r="Q19" i="7"/>
  <c r="T19" i="7" s="1"/>
  <c r="P19" i="7"/>
  <c r="M19" i="7"/>
  <c r="J19" i="7"/>
  <c r="G19" i="7"/>
  <c r="D19" i="7"/>
  <c r="AC18" i="7"/>
  <c r="AB18" i="7"/>
  <c r="R18" i="7"/>
  <c r="Q18" i="7"/>
  <c r="W18" i="7" s="1"/>
  <c r="P18" i="7"/>
  <c r="AD18" i="7" s="1"/>
  <c r="M18" i="7"/>
  <c r="J18" i="7"/>
  <c r="G18" i="7"/>
  <c r="D18" i="7"/>
  <c r="AC17" i="7"/>
  <c r="AB17" i="7"/>
  <c r="AA17" i="7"/>
  <c r="AA18" i="7" s="1"/>
  <c r="R17" i="7"/>
  <c r="X17" i="7" s="1"/>
  <c r="Q17" i="7"/>
  <c r="T17" i="7" s="1"/>
  <c r="P17" i="7"/>
  <c r="M17" i="7"/>
  <c r="J17" i="7"/>
  <c r="G17" i="7"/>
  <c r="D17" i="7"/>
  <c r="AD16" i="7"/>
  <c r="AC16" i="7"/>
  <c r="AB16" i="7"/>
  <c r="AA16" i="7"/>
  <c r="R16" i="7"/>
  <c r="Q16" i="7"/>
  <c r="P16" i="7"/>
  <c r="M16" i="7"/>
  <c r="J16" i="7"/>
  <c r="G16" i="7"/>
  <c r="D16" i="7"/>
  <c r="AC15" i="7"/>
  <c r="AB15" i="7"/>
  <c r="R15" i="7"/>
  <c r="X15" i="7" s="1"/>
  <c r="Q15" i="7"/>
  <c r="T15" i="7" s="1"/>
  <c r="P15" i="7"/>
  <c r="M15" i="7"/>
  <c r="M62" i="7" s="1"/>
  <c r="J15" i="7"/>
  <c r="G15" i="7"/>
  <c r="D15" i="7"/>
  <c r="AC14" i="7"/>
  <c r="AB14" i="7"/>
  <c r="R14" i="7"/>
  <c r="X14" i="7" s="1"/>
  <c r="Q14" i="7"/>
  <c r="W14" i="7" s="1"/>
  <c r="P14" i="7"/>
  <c r="M14" i="7"/>
  <c r="J14" i="7"/>
  <c r="G14" i="7"/>
  <c r="D14" i="7"/>
  <c r="AC13" i="7"/>
  <c r="AB13" i="7"/>
  <c r="R13" i="7"/>
  <c r="Q13" i="7"/>
  <c r="P13" i="7"/>
  <c r="M13" i="7"/>
  <c r="J13" i="7"/>
  <c r="G13" i="7"/>
  <c r="D13" i="7"/>
  <c r="AC12" i="7"/>
  <c r="AB12" i="7"/>
  <c r="R12" i="7"/>
  <c r="U12" i="7" s="1"/>
  <c r="Q12" i="7"/>
  <c r="W12" i="7" s="1"/>
  <c r="P12" i="7"/>
  <c r="M12" i="7"/>
  <c r="J12" i="7"/>
  <c r="G12" i="7"/>
  <c r="D12" i="7"/>
  <c r="AD12" i="7" s="1"/>
  <c r="AC11" i="7"/>
  <c r="AB11" i="7"/>
  <c r="R11" i="7"/>
  <c r="X11" i="7" s="1"/>
  <c r="Q11" i="7"/>
  <c r="P11" i="7"/>
  <c r="M11" i="7"/>
  <c r="J11" i="7"/>
  <c r="G11" i="7"/>
  <c r="D11" i="7"/>
  <c r="AC10" i="7"/>
  <c r="AB10" i="7"/>
  <c r="R10" i="7"/>
  <c r="Q10" i="7"/>
  <c r="P10" i="7"/>
  <c r="AD10" i="7" s="1"/>
  <c r="M10" i="7"/>
  <c r="J10" i="7"/>
  <c r="G10" i="7"/>
  <c r="D10" i="7"/>
  <c r="AC9" i="7"/>
  <c r="AB9" i="7"/>
  <c r="R9" i="7"/>
  <c r="U9" i="7" s="1"/>
  <c r="Q9" i="7"/>
  <c r="W9" i="7" s="1"/>
  <c r="P9" i="7"/>
  <c r="M9" i="7"/>
  <c r="J9" i="7"/>
  <c r="G9" i="7"/>
  <c r="D9" i="7"/>
  <c r="AC8" i="7"/>
  <c r="AB8" i="7"/>
  <c r="R8" i="7"/>
  <c r="X8" i="7" s="1"/>
  <c r="Q8" i="7"/>
  <c r="W8" i="7" s="1"/>
  <c r="P8" i="7"/>
  <c r="M8" i="7"/>
  <c r="J8" i="7"/>
  <c r="J61" i="7" s="1"/>
  <c r="G8" i="7"/>
  <c r="D8" i="7"/>
  <c r="AD8" i="7" s="1"/>
  <c r="AC7" i="7"/>
  <c r="AB7" i="7"/>
  <c r="R7" i="7"/>
  <c r="Q7" i="7"/>
  <c r="P7" i="7"/>
  <c r="AD7" i="7" s="1"/>
  <c r="M7" i="7"/>
  <c r="J7" i="7"/>
  <c r="G7" i="7"/>
  <c r="D7" i="7"/>
  <c r="AC6" i="7"/>
  <c r="AB6" i="7"/>
  <c r="AA6" i="7"/>
  <c r="AA7" i="7" s="1"/>
  <c r="AA8" i="7" s="1"/>
  <c r="AA9" i="7" s="1"/>
  <c r="AA10" i="7" s="1"/>
  <c r="AA11" i="7" s="1"/>
  <c r="AA12" i="7" s="1"/>
  <c r="AA13" i="7" s="1"/>
  <c r="AA14" i="7" s="1"/>
  <c r="R6" i="7"/>
  <c r="X6" i="7" s="1"/>
  <c r="Q6" i="7"/>
  <c r="W6" i="7" s="1"/>
  <c r="P6" i="7"/>
  <c r="P61" i="7" s="1"/>
  <c r="M6" i="7"/>
  <c r="J6" i="7"/>
  <c r="G6" i="7"/>
  <c r="D6" i="7"/>
  <c r="AC5" i="7"/>
  <c r="AB5" i="7"/>
  <c r="R5" i="7"/>
  <c r="X5" i="7" s="1"/>
  <c r="Q5" i="7"/>
  <c r="W5" i="7" s="1"/>
  <c r="P5" i="7"/>
  <c r="M5" i="7"/>
  <c r="J5" i="7"/>
  <c r="G5" i="7"/>
  <c r="D5" i="7"/>
  <c r="AC60" i="6"/>
  <c r="AB60" i="6"/>
  <c r="AC59" i="6"/>
  <c r="AB59" i="6"/>
  <c r="AC58" i="6"/>
  <c r="AB58" i="6"/>
  <c r="AC57" i="6"/>
  <c r="AB57" i="6"/>
  <c r="AC56" i="6"/>
  <c r="AB56" i="6"/>
  <c r="AC55" i="6"/>
  <c r="AB55" i="6"/>
  <c r="AC54" i="6"/>
  <c r="AB54" i="6"/>
  <c r="AC53" i="6"/>
  <c r="AB53" i="6"/>
  <c r="AC52" i="6"/>
  <c r="AB52" i="6"/>
  <c r="AC51" i="6"/>
  <c r="AB51" i="6"/>
  <c r="AC50" i="6"/>
  <c r="AB50" i="6"/>
  <c r="AC49" i="6"/>
  <c r="AB49" i="6"/>
  <c r="AC48" i="6"/>
  <c r="AB48" i="6"/>
  <c r="AC47" i="6"/>
  <c r="AB47" i="6"/>
  <c r="AC46" i="6"/>
  <c r="AB46" i="6"/>
  <c r="AC45" i="6"/>
  <c r="AB45" i="6"/>
  <c r="AC44" i="6"/>
  <c r="AB44" i="6"/>
  <c r="AC43" i="6"/>
  <c r="AB43" i="6"/>
  <c r="AC42" i="6"/>
  <c r="AB42" i="6"/>
  <c r="AC41" i="6"/>
  <c r="AB41" i="6"/>
  <c r="AC40" i="6"/>
  <c r="AB40" i="6"/>
  <c r="AC39" i="6"/>
  <c r="AB39" i="6"/>
  <c r="AC38" i="6"/>
  <c r="AB38" i="6"/>
  <c r="AC37" i="6"/>
  <c r="AB37" i="6"/>
  <c r="AC36" i="6"/>
  <c r="AB36" i="6"/>
  <c r="AC35" i="6"/>
  <c r="AB35" i="6"/>
  <c r="AC34" i="6"/>
  <c r="AB34" i="6"/>
  <c r="AC33" i="6"/>
  <c r="AB33" i="6"/>
  <c r="AC32" i="6"/>
  <c r="AB32" i="6"/>
  <c r="AC31" i="6"/>
  <c r="AB31" i="6"/>
  <c r="AC30" i="6"/>
  <c r="AB30" i="6"/>
  <c r="AC29" i="6"/>
  <c r="AB29" i="6"/>
  <c r="AC28" i="6"/>
  <c r="AB28" i="6"/>
  <c r="AC27" i="6"/>
  <c r="AB27" i="6"/>
  <c r="AC26" i="6"/>
  <c r="AB26" i="6"/>
  <c r="AC25" i="6"/>
  <c r="AB25" i="6"/>
  <c r="AC24" i="6"/>
  <c r="AB24" i="6"/>
  <c r="AC23" i="6"/>
  <c r="AB23" i="6"/>
  <c r="AC22" i="6"/>
  <c r="AB22" i="6"/>
  <c r="AC21" i="6"/>
  <c r="AB21" i="6"/>
  <c r="AC20" i="6"/>
  <c r="AB20" i="6"/>
  <c r="AC19" i="6"/>
  <c r="AB19" i="6"/>
  <c r="AC18" i="6"/>
  <c r="AB18" i="6"/>
  <c r="AC17" i="6"/>
  <c r="AB17" i="6"/>
  <c r="AC16" i="6"/>
  <c r="AB16" i="6"/>
  <c r="AC15" i="6"/>
  <c r="AB15" i="6"/>
  <c r="AC14" i="6"/>
  <c r="AB14" i="6"/>
  <c r="AC13" i="6"/>
  <c r="AB13" i="6"/>
  <c r="AC12" i="6"/>
  <c r="AB12" i="6"/>
  <c r="AC11" i="6"/>
  <c r="AB11" i="6"/>
  <c r="AC10" i="6"/>
  <c r="AB10" i="6"/>
  <c r="AC9" i="6"/>
  <c r="AB9" i="6"/>
  <c r="AC8" i="6"/>
  <c r="AB8" i="6"/>
  <c r="AC7" i="6"/>
  <c r="AB7" i="6"/>
  <c r="AC6" i="6"/>
  <c r="AB6" i="6"/>
  <c r="AC5" i="6"/>
  <c r="AB5" i="6"/>
  <c r="AB60" i="4"/>
  <c r="AA60" i="4"/>
  <c r="AB59" i="4"/>
  <c r="AA59" i="4"/>
  <c r="AB58" i="4"/>
  <c r="AA58" i="4"/>
  <c r="AB57" i="4"/>
  <c r="AA57" i="4"/>
  <c r="AB56" i="4"/>
  <c r="AA56" i="4"/>
  <c r="AB55" i="4"/>
  <c r="AA55" i="4"/>
  <c r="AB54" i="4"/>
  <c r="AA54" i="4"/>
  <c r="AB53" i="4"/>
  <c r="AA53" i="4"/>
  <c r="AB52" i="4"/>
  <c r="AA52" i="4"/>
  <c r="AB51" i="4"/>
  <c r="AA51" i="4"/>
  <c r="AB50" i="4"/>
  <c r="AA50" i="4"/>
  <c r="AB49" i="4"/>
  <c r="AA49" i="4"/>
  <c r="AB48" i="4"/>
  <c r="AA48" i="4"/>
  <c r="AB47" i="4"/>
  <c r="AA47" i="4"/>
  <c r="AB46" i="4"/>
  <c r="AA46" i="4"/>
  <c r="AB45" i="4"/>
  <c r="AA45" i="4"/>
  <c r="AB44" i="4"/>
  <c r="AA44" i="4"/>
  <c r="AB43" i="4"/>
  <c r="AA43" i="4"/>
  <c r="AB42" i="4"/>
  <c r="AA42" i="4"/>
  <c r="AB41" i="4"/>
  <c r="AA41" i="4"/>
  <c r="AB40" i="4"/>
  <c r="AA40" i="4"/>
  <c r="AB39" i="4"/>
  <c r="AA39" i="4"/>
  <c r="AB38" i="4"/>
  <c r="AA38" i="4"/>
  <c r="AB37" i="4"/>
  <c r="AA37" i="4"/>
  <c r="AB36" i="4"/>
  <c r="AA36" i="4"/>
  <c r="AB35" i="4"/>
  <c r="AA35" i="4"/>
  <c r="AB34" i="4"/>
  <c r="AA34" i="4"/>
  <c r="AB33" i="4"/>
  <c r="AA33" i="4"/>
  <c r="AB32" i="4"/>
  <c r="AA32" i="4"/>
  <c r="AB31" i="4"/>
  <c r="AA31" i="4"/>
  <c r="AB30" i="4"/>
  <c r="AA30" i="4"/>
  <c r="AB29" i="4"/>
  <c r="AA29" i="4"/>
  <c r="AB28" i="4"/>
  <c r="AA28" i="4"/>
  <c r="AB27" i="4"/>
  <c r="AA27" i="4"/>
  <c r="AB26" i="4"/>
  <c r="AA26" i="4"/>
  <c r="AB25" i="4"/>
  <c r="AA25" i="4"/>
  <c r="AB24" i="4"/>
  <c r="AA24" i="4"/>
  <c r="AB23" i="4"/>
  <c r="AA23" i="4"/>
  <c r="AB22" i="4"/>
  <c r="AA22" i="4"/>
  <c r="AB21" i="4"/>
  <c r="AA21" i="4"/>
  <c r="AB20" i="4"/>
  <c r="AA20" i="4"/>
  <c r="AB19" i="4"/>
  <c r="AA19" i="4"/>
  <c r="AB18" i="4"/>
  <c r="AA18" i="4"/>
  <c r="AB17" i="4"/>
  <c r="AA17" i="4"/>
  <c r="AB16" i="4"/>
  <c r="AA16" i="4"/>
  <c r="AB15" i="4"/>
  <c r="AA15" i="4"/>
  <c r="AB14" i="4"/>
  <c r="AA14" i="4"/>
  <c r="AB13" i="4"/>
  <c r="AA13" i="4"/>
  <c r="AB12" i="4"/>
  <c r="AA12" i="4"/>
  <c r="AB11" i="4"/>
  <c r="AA11" i="4"/>
  <c r="AB10" i="4"/>
  <c r="AA10" i="4"/>
  <c r="AB9" i="4"/>
  <c r="AA9" i="4"/>
  <c r="AB8" i="4"/>
  <c r="AA8" i="4"/>
  <c r="AB7" i="4"/>
  <c r="AA7" i="4"/>
  <c r="AB6" i="4"/>
  <c r="AA6" i="4"/>
  <c r="AB5" i="4"/>
  <c r="AA5" i="4"/>
  <c r="V8" i="8" l="1"/>
  <c r="AD59" i="8"/>
  <c r="AB67" i="8"/>
  <c r="D63" i="8"/>
  <c r="D61" i="8"/>
  <c r="C72" i="8"/>
  <c r="C74" i="8" s="1"/>
  <c r="AB65" i="8"/>
  <c r="V11" i="8"/>
  <c r="D64" i="8"/>
  <c r="AD64" i="8" s="1"/>
  <c r="AB64" i="8"/>
  <c r="AC65" i="8"/>
  <c r="AB71" i="8"/>
  <c r="AD49" i="8"/>
  <c r="AC64" i="8"/>
  <c r="AC71" i="8"/>
  <c r="AD17" i="8"/>
  <c r="AD22" i="8"/>
  <c r="AD67" i="8"/>
  <c r="AD42" i="8"/>
  <c r="AD51" i="8"/>
  <c r="AD12" i="8"/>
  <c r="AD16" i="8"/>
  <c r="AD46" i="8"/>
  <c r="AD31" i="8"/>
  <c r="AD50" i="8"/>
  <c r="AD54" i="8"/>
  <c r="AD10" i="8"/>
  <c r="AD19" i="8"/>
  <c r="AD34" i="8"/>
  <c r="AB63" i="8"/>
  <c r="P63" i="8"/>
  <c r="AD24" i="8"/>
  <c r="P68" i="8"/>
  <c r="P65" i="8"/>
  <c r="AD65" i="8" s="1"/>
  <c r="AD39" i="8"/>
  <c r="O72" i="8"/>
  <c r="O74" i="8" s="1"/>
  <c r="AC61" i="8"/>
  <c r="U19" i="8"/>
  <c r="AD32" i="8"/>
  <c r="AD20" i="8"/>
  <c r="AD38" i="8"/>
  <c r="AD63" i="8"/>
  <c r="P64" i="8"/>
  <c r="AD43" i="8"/>
  <c r="M68" i="8"/>
  <c r="M61" i="8"/>
  <c r="M63" i="8"/>
  <c r="X28" i="8"/>
  <c r="X50" i="8"/>
  <c r="M70" i="8"/>
  <c r="S37" i="8"/>
  <c r="V37" i="8" s="1"/>
  <c r="S59" i="8"/>
  <c r="V59" i="8" s="1"/>
  <c r="T59" i="8"/>
  <c r="U7" i="8"/>
  <c r="W26" i="8"/>
  <c r="W36" i="8"/>
  <c r="W7" i="8"/>
  <c r="S48" i="8"/>
  <c r="Y48" i="8" s="1"/>
  <c r="X16" i="8"/>
  <c r="U24" i="8"/>
  <c r="X33" i="8"/>
  <c r="T46" i="8"/>
  <c r="W5" i="8"/>
  <c r="X5" i="8"/>
  <c r="S41" i="8"/>
  <c r="V41" i="8" s="1"/>
  <c r="W34" i="8"/>
  <c r="X41" i="8"/>
  <c r="W31" i="8"/>
  <c r="S24" i="8"/>
  <c r="V24" i="8" s="1"/>
  <c r="X26" i="8"/>
  <c r="J63" i="8"/>
  <c r="J61" i="8"/>
  <c r="J68" i="8"/>
  <c r="T49" i="8"/>
  <c r="X36" i="8"/>
  <c r="W33" i="8"/>
  <c r="Y24" i="8"/>
  <c r="S19" i="8"/>
  <c r="S44" i="8"/>
  <c r="V44" i="8" s="1"/>
  <c r="G70" i="8"/>
  <c r="S53" i="8"/>
  <c r="V53" i="8" s="1"/>
  <c r="S57" i="8"/>
  <c r="Y57" i="8" s="1"/>
  <c r="T53" i="8"/>
  <c r="T12" i="8"/>
  <c r="X14" i="8"/>
  <c r="G68" i="8"/>
  <c r="X52" i="8"/>
  <c r="U53" i="8"/>
  <c r="W55" i="8"/>
  <c r="T56" i="8"/>
  <c r="U57" i="8"/>
  <c r="U12" i="8"/>
  <c r="T47" i="8"/>
  <c r="T51" i="8"/>
  <c r="X55" i="8"/>
  <c r="W57" i="8"/>
  <c r="S58" i="8"/>
  <c r="Y58" i="8" s="1"/>
  <c r="Q71" i="8"/>
  <c r="T71" i="8" s="1"/>
  <c r="G64" i="8"/>
  <c r="S55" i="8"/>
  <c r="V55" i="8" s="1"/>
  <c r="S12" i="8"/>
  <c r="V12" i="8" s="1"/>
  <c r="W14" i="8"/>
  <c r="X47" i="8"/>
  <c r="T48" i="8"/>
  <c r="U58" i="8"/>
  <c r="S5" i="8"/>
  <c r="V5" i="8" s="1"/>
  <c r="W21" i="8"/>
  <c r="U22" i="8"/>
  <c r="S26" i="8"/>
  <c r="V26" i="8" s="1"/>
  <c r="U30" i="8"/>
  <c r="S31" i="8"/>
  <c r="T41" i="8"/>
  <c r="U43" i="8"/>
  <c r="W45" i="8"/>
  <c r="U48" i="8"/>
  <c r="U59" i="8"/>
  <c r="Q69" i="8"/>
  <c r="T69" i="8" s="1"/>
  <c r="W69" i="8"/>
  <c r="W19" i="8"/>
  <c r="X21" i="8"/>
  <c r="T29" i="8"/>
  <c r="S36" i="8"/>
  <c r="T39" i="8"/>
  <c r="U41" i="8"/>
  <c r="W43" i="8"/>
  <c r="X45" i="8"/>
  <c r="S56" i="8"/>
  <c r="Y56" i="8" s="1"/>
  <c r="T58" i="8"/>
  <c r="X23" i="8"/>
  <c r="T24" i="8"/>
  <c r="X9" i="8"/>
  <c r="W17" i="8"/>
  <c r="U31" i="8"/>
  <c r="S34" i="8"/>
  <c r="Y34" i="8" s="1"/>
  <c r="W38" i="8"/>
  <c r="M65" i="7"/>
  <c r="T26" i="7"/>
  <c r="M67" i="7"/>
  <c r="M64" i="7"/>
  <c r="T30" i="7"/>
  <c r="P67" i="7"/>
  <c r="AD67" i="7" s="1"/>
  <c r="AC69" i="7"/>
  <c r="AD43" i="7"/>
  <c r="T54" i="7"/>
  <c r="AD60" i="7"/>
  <c r="AB68" i="7"/>
  <c r="S13" i="7"/>
  <c r="V13" i="7" s="1"/>
  <c r="AC68" i="7"/>
  <c r="AD6" i="7"/>
  <c r="P66" i="7"/>
  <c r="AD14" i="7"/>
  <c r="AD36" i="7"/>
  <c r="AD54" i="7"/>
  <c r="N72" i="7"/>
  <c r="AD30" i="7"/>
  <c r="AD19" i="7"/>
  <c r="AD41" i="7"/>
  <c r="O72" i="7"/>
  <c r="J66" i="7"/>
  <c r="X30" i="7"/>
  <c r="X48" i="7"/>
  <c r="J65" i="7"/>
  <c r="U45" i="7"/>
  <c r="S7" i="7"/>
  <c r="V7" i="7" s="1"/>
  <c r="S11" i="7"/>
  <c r="Y11" i="7" s="1"/>
  <c r="J62" i="7"/>
  <c r="W45" i="7"/>
  <c r="W57" i="7"/>
  <c r="W49" i="7"/>
  <c r="T47" i="7"/>
  <c r="W28" i="7"/>
  <c r="J67" i="7"/>
  <c r="T55" i="7"/>
  <c r="T48" i="7"/>
  <c r="S30" i="7"/>
  <c r="Y30" i="7" s="1"/>
  <c r="S32" i="7"/>
  <c r="V32" i="7" s="1"/>
  <c r="Q67" i="7"/>
  <c r="S17" i="7"/>
  <c r="Y17" i="7" s="1"/>
  <c r="T31" i="7"/>
  <c r="S39" i="7"/>
  <c r="V39" i="7" s="1"/>
  <c r="U11" i="7"/>
  <c r="S12" i="7"/>
  <c r="V12" i="7" s="1"/>
  <c r="U19" i="7"/>
  <c r="S20" i="7"/>
  <c r="V20" i="7" s="1"/>
  <c r="X28" i="7"/>
  <c r="U31" i="7"/>
  <c r="U32" i="7"/>
  <c r="U34" i="7"/>
  <c r="T35" i="7"/>
  <c r="W42" i="7"/>
  <c r="U5" i="7"/>
  <c r="S6" i="7"/>
  <c r="V6" i="7" s="1"/>
  <c r="T9" i="7"/>
  <c r="W11" i="7"/>
  <c r="T13" i="7"/>
  <c r="S18" i="7"/>
  <c r="V18" i="7" s="1"/>
  <c r="T20" i="7"/>
  <c r="X22" i="7"/>
  <c r="U35" i="7"/>
  <c r="X38" i="7"/>
  <c r="U39" i="7"/>
  <c r="T6" i="7"/>
  <c r="U8" i="7"/>
  <c r="R68" i="7"/>
  <c r="U68" i="7" s="1"/>
  <c r="U36" i="7"/>
  <c r="U6" i="7"/>
  <c r="T7" i="7"/>
  <c r="X12" i="7"/>
  <c r="W35" i="7"/>
  <c r="W39" i="7"/>
  <c r="W51" i="7"/>
  <c r="T59" i="7"/>
  <c r="X60" i="7"/>
  <c r="W7" i="7"/>
  <c r="X9" i="7"/>
  <c r="S57" i="7"/>
  <c r="Y57" i="7" s="1"/>
  <c r="Q64" i="7"/>
  <c r="W64" i="7" s="1"/>
  <c r="S26" i="7"/>
  <c r="T32" i="7"/>
  <c r="T53" i="7"/>
  <c r="X54" i="7"/>
  <c r="U14" i="7"/>
  <c r="U15" i="7"/>
  <c r="U17" i="7"/>
  <c r="T23" i="7"/>
  <c r="U26" i="7"/>
  <c r="S51" i="7"/>
  <c r="Y51" i="7" s="1"/>
  <c r="T12" i="7"/>
  <c r="W15" i="7"/>
  <c r="W17" i="7"/>
  <c r="X42" i="7"/>
  <c r="W13" i="7"/>
  <c r="T18" i="7"/>
  <c r="U20" i="7"/>
  <c r="X23" i="7"/>
  <c r="W32" i="7"/>
  <c r="U51" i="7"/>
  <c r="T60" i="7"/>
  <c r="G62" i="7"/>
  <c r="T11" i="7"/>
  <c r="S42" i="7"/>
  <c r="Y42" i="7" s="1"/>
  <c r="R67" i="7"/>
  <c r="X67" i="7" s="1"/>
  <c r="G63" i="7"/>
  <c r="G69" i="7"/>
  <c r="G61" i="7"/>
  <c r="T45" i="7"/>
  <c r="X57" i="7"/>
  <c r="F72" i="7"/>
  <c r="AD56" i="7"/>
  <c r="AB71" i="7"/>
  <c r="V45" i="7"/>
  <c r="AC71" i="7"/>
  <c r="AD29" i="7"/>
  <c r="D68" i="7"/>
  <c r="AD68" i="7" s="1"/>
  <c r="V11" i="7"/>
  <c r="AD20" i="7"/>
  <c r="AD23" i="7"/>
  <c r="AD39" i="7"/>
  <c r="AD53" i="7"/>
  <c r="AB67" i="7"/>
  <c r="AD13" i="7"/>
  <c r="AD22" i="7"/>
  <c r="V26" i="7"/>
  <c r="AC67" i="7"/>
  <c r="AD33" i="7"/>
  <c r="AD40" i="7"/>
  <c r="AD52" i="7"/>
  <c r="AD59" i="7"/>
  <c r="AD50" i="7"/>
  <c r="AB63" i="7"/>
  <c r="AC66" i="7"/>
  <c r="AB70" i="7"/>
  <c r="AC63" i="7"/>
  <c r="AC64" i="7"/>
  <c r="AC70" i="7"/>
  <c r="D63" i="7"/>
  <c r="D69" i="7"/>
  <c r="AD47" i="7"/>
  <c r="AD58" i="7"/>
  <c r="AB62" i="7"/>
  <c r="AD64" i="7"/>
  <c r="AC62" i="7"/>
  <c r="S10" i="8"/>
  <c r="V10" i="8" s="1"/>
  <c r="P62" i="8"/>
  <c r="AD15" i="8"/>
  <c r="P66" i="8"/>
  <c r="AD27" i="8"/>
  <c r="V34" i="8"/>
  <c r="S13" i="8"/>
  <c r="V13" i="8" s="1"/>
  <c r="T13" i="8"/>
  <c r="W13" i="8"/>
  <c r="G63" i="8"/>
  <c r="Q66" i="8"/>
  <c r="W27" i="8"/>
  <c r="S39" i="8"/>
  <c r="V39" i="8" s="1"/>
  <c r="S29" i="8"/>
  <c r="AD33" i="8"/>
  <c r="D68" i="8"/>
  <c r="AD68" i="8" s="1"/>
  <c r="T27" i="8"/>
  <c r="Q61" i="8"/>
  <c r="W20" i="8"/>
  <c r="T20" i="8"/>
  <c r="Q63" i="8"/>
  <c r="D65" i="8"/>
  <c r="U29" i="8"/>
  <c r="W54" i="8"/>
  <c r="T54" i="8"/>
  <c r="S54" i="8"/>
  <c r="V54" i="8" s="1"/>
  <c r="AD57" i="8"/>
  <c r="AB69" i="8"/>
  <c r="F72" i="8"/>
  <c r="AD7" i="8"/>
  <c r="X20" i="8"/>
  <c r="R63" i="8"/>
  <c r="U20" i="8"/>
  <c r="G65" i="8"/>
  <c r="AD37" i="8"/>
  <c r="W42" i="8"/>
  <c r="S42" i="8"/>
  <c r="V42" i="8" s="1"/>
  <c r="T42" i="8"/>
  <c r="J71" i="8"/>
  <c r="K72" i="8"/>
  <c r="K74" i="8" s="1"/>
  <c r="AC69" i="8"/>
  <c r="AB70" i="8"/>
  <c r="U46" i="8"/>
  <c r="X46" i="8"/>
  <c r="P71" i="8"/>
  <c r="Y11" i="8"/>
  <c r="R71" i="8"/>
  <c r="U71" i="8" s="1"/>
  <c r="R62" i="8"/>
  <c r="X15" i="8"/>
  <c r="S17" i="8"/>
  <c r="X37" i="8"/>
  <c r="U37" i="8"/>
  <c r="X51" i="8"/>
  <c r="U51" i="8"/>
  <c r="U39" i="8"/>
  <c r="Y44" i="8"/>
  <c r="S51" i="8"/>
  <c r="V51" i="8" s="1"/>
  <c r="E72" i="8"/>
  <c r="S20" i="8"/>
  <c r="V20" i="8" s="1"/>
  <c r="S22" i="8"/>
  <c r="V22" i="8" s="1"/>
  <c r="L72" i="8"/>
  <c r="L74" i="8" s="1"/>
  <c r="P69" i="8"/>
  <c r="AD69" i="8" s="1"/>
  <c r="W8" i="8"/>
  <c r="T8" i="8"/>
  <c r="Q62" i="8"/>
  <c r="S15" i="8"/>
  <c r="W15" i="8"/>
  <c r="D71" i="8"/>
  <c r="U13" i="8"/>
  <c r="X13" i="8"/>
  <c r="R66" i="8"/>
  <c r="U27" i="8"/>
  <c r="X27" i="8"/>
  <c r="T15" i="8"/>
  <c r="S27" i="8"/>
  <c r="I72" i="8"/>
  <c r="I74" i="8" s="1"/>
  <c r="X42" i="8"/>
  <c r="U42" i="8"/>
  <c r="AD47" i="8"/>
  <c r="S6" i="8"/>
  <c r="V6" i="8" s="1"/>
  <c r="W6" i="8"/>
  <c r="T6" i="8"/>
  <c r="AD9" i="8"/>
  <c r="T22" i="8"/>
  <c r="S32" i="8"/>
  <c r="V32" i="8" s="1"/>
  <c r="Q67" i="8"/>
  <c r="W32" i="8"/>
  <c r="AD36" i="8"/>
  <c r="G69" i="8"/>
  <c r="T44" i="8"/>
  <c r="W44" i="8"/>
  <c r="X56" i="8"/>
  <c r="U56" i="8"/>
  <c r="R70" i="8"/>
  <c r="U70" i="8" s="1"/>
  <c r="W25" i="8"/>
  <c r="S25" i="8"/>
  <c r="V25" i="8" s="1"/>
  <c r="Q65" i="8"/>
  <c r="T25" i="8"/>
  <c r="W35" i="8"/>
  <c r="S35" i="8"/>
  <c r="Q68" i="8"/>
  <c r="W68" i="8" s="1"/>
  <c r="T35" i="8"/>
  <c r="U8" i="8"/>
  <c r="X8" i="8"/>
  <c r="S46" i="8"/>
  <c r="B72" i="8"/>
  <c r="B74" i="8" s="1"/>
  <c r="T10" i="8"/>
  <c r="W37" i="8"/>
  <c r="T37" i="8"/>
  <c r="X49" i="8"/>
  <c r="S49" i="8"/>
  <c r="V49" i="8" s="1"/>
  <c r="U49" i="8"/>
  <c r="U10" i="8"/>
  <c r="W18" i="8"/>
  <c r="S18" i="8"/>
  <c r="V18" i="8" s="1"/>
  <c r="T18" i="8"/>
  <c r="U17" i="8"/>
  <c r="AD21" i="8"/>
  <c r="W30" i="8"/>
  <c r="S30" i="8"/>
  <c r="V30" i="8" s="1"/>
  <c r="T30" i="8"/>
  <c r="U15" i="8"/>
  <c r="X6" i="8"/>
  <c r="U6" i="8"/>
  <c r="R61" i="8"/>
  <c r="G62" i="8"/>
  <c r="G66" i="8"/>
  <c r="X32" i="8"/>
  <c r="U32" i="8"/>
  <c r="X34" i="8"/>
  <c r="R68" i="8"/>
  <c r="U68" i="8" s="1"/>
  <c r="Y37" i="8"/>
  <c r="J69" i="8"/>
  <c r="X44" i="8"/>
  <c r="U44" i="8"/>
  <c r="N72" i="8"/>
  <c r="D69" i="8"/>
  <c r="T73" i="8"/>
  <c r="S73" i="8"/>
  <c r="V73" i="8" s="1"/>
  <c r="G61" i="8"/>
  <c r="S9" i="8"/>
  <c r="T11" i="8"/>
  <c r="S16" i="8"/>
  <c r="AD26" i="8"/>
  <c r="S28" i="8"/>
  <c r="S40" i="8"/>
  <c r="V40" i="8" s="1"/>
  <c r="S47" i="8"/>
  <c r="AD55" i="8"/>
  <c r="P61" i="8"/>
  <c r="Q64" i="8"/>
  <c r="R67" i="8"/>
  <c r="U67" i="8" s="1"/>
  <c r="U11" i="8"/>
  <c r="U18" i="8"/>
  <c r="S23" i="8"/>
  <c r="V23" i="8" s="1"/>
  <c r="U25" i="8"/>
  <c r="M67" i="8"/>
  <c r="M72" i="8" s="1"/>
  <c r="M74" i="8" s="1"/>
  <c r="U35" i="8"/>
  <c r="R65" i="8"/>
  <c r="D70" i="8"/>
  <c r="T16" i="8"/>
  <c r="D66" i="8"/>
  <c r="T28" i="8"/>
  <c r="S52" i="8"/>
  <c r="V52" i="8" s="1"/>
  <c r="U54" i="8"/>
  <c r="R64" i="8"/>
  <c r="S7" i="8"/>
  <c r="T9" i="8"/>
  <c r="S21" i="8"/>
  <c r="V21" i="8" s="1"/>
  <c r="T23" i="8"/>
  <c r="S33" i="8"/>
  <c r="V33" i="8" s="1"/>
  <c r="S38" i="8"/>
  <c r="P70" i="8"/>
  <c r="AD70" i="8" s="1"/>
  <c r="AD41" i="8"/>
  <c r="S45" i="8"/>
  <c r="T52" i="8"/>
  <c r="S60" i="8"/>
  <c r="V60" i="8" s="1"/>
  <c r="R69" i="8"/>
  <c r="U69" i="8" s="1"/>
  <c r="T40" i="8"/>
  <c r="Y8" i="8"/>
  <c r="W11" i="8"/>
  <c r="S14" i="8"/>
  <c r="V14" i="8" s="1"/>
  <c r="U38" i="8"/>
  <c r="Q70" i="8"/>
  <c r="W70" i="8" s="1"/>
  <c r="S43" i="8"/>
  <c r="S50" i="8"/>
  <c r="AD53" i="8"/>
  <c r="T60" i="8"/>
  <c r="D62" i="8"/>
  <c r="X40" i="8"/>
  <c r="M71" i="8"/>
  <c r="T50" i="8"/>
  <c r="U60" i="8"/>
  <c r="M66" i="7"/>
  <c r="U46" i="7"/>
  <c r="R71" i="7"/>
  <c r="U71" i="7" s="1"/>
  <c r="X46" i="7"/>
  <c r="AD21" i="7"/>
  <c r="P63" i="7"/>
  <c r="X24" i="7"/>
  <c r="U24" i="7"/>
  <c r="P71" i="7"/>
  <c r="AD46" i="7"/>
  <c r="T46" i="7"/>
  <c r="Q71" i="7"/>
  <c r="W71" i="7" s="1"/>
  <c r="W46" i="7"/>
  <c r="W10" i="7"/>
  <c r="T10" i="7"/>
  <c r="S10" i="7"/>
  <c r="V10" i="7" s="1"/>
  <c r="X43" i="7"/>
  <c r="U43" i="7"/>
  <c r="X29" i="7"/>
  <c r="U29" i="7"/>
  <c r="AD37" i="7"/>
  <c r="S43" i="7"/>
  <c r="V43" i="7" s="1"/>
  <c r="S46" i="7"/>
  <c r="U52" i="7"/>
  <c r="X52" i="7"/>
  <c r="AB64" i="7"/>
  <c r="B72" i="7"/>
  <c r="B74" i="7" s="1"/>
  <c r="D61" i="7"/>
  <c r="AD17" i="7"/>
  <c r="S29" i="7"/>
  <c r="AD38" i="7"/>
  <c r="T43" i="7"/>
  <c r="U49" i="7"/>
  <c r="S52" i="7"/>
  <c r="S55" i="7"/>
  <c r="V55" i="7" s="1"/>
  <c r="I72" i="7"/>
  <c r="I74" i="7" s="1"/>
  <c r="E72" i="7"/>
  <c r="C72" i="7"/>
  <c r="C74" i="7" s="1"/>
  <c r="T24" i="7"/>
  <c r="W24" i="7"/>
  <c r="Q66" i="7"/>
  <c r="W27" i="7"/>
  <c r="T27" i="7"/>
  <c r="S27" i="7"/>
  <c r="V27" i="7" s="1"/>
  <c r="D65" i="7"/>
  <c r="AD65" i="7" s="1"/>
  <c r="AD25" i="7"/>
  <c r="T29" i="7"/>
  <c r="U58" i="7"/>
  <c r="X58" i="7"/>
  <c r="F74" i="7"/>
  <c r="R64" i="7"/>
  <c r="U64" i="7" s="1"/>
  <c r="X18" i="7"/>
  <c r="U18" i="7"/>
  <c r="S21" i="7"/>
  <c r="V21" i="7" s="1"/>
  <c r="Q63" i="7"/>
  <c r="W63" i="7" s="1"/>
  <c r="W21" i="7"/>
  <c r="U21" i="7"/>
  <c r="X21" i="7"/>
  <c r="R63" i="7"/>
  <c r="U63" i="7" s="1"/>
  <c r="S24" i="7"/>
  <c r="V24" i="7" s="1"/>
  <c r="U7" i="7"/>
  <c r="X7" i="7"/>
  <c r="G68" i="7"/>
  <c r="X10" i="7"/>
  <c r="U10" i="7"/>
  <c r="R62" i="7"/>
  <c r="T52" i="7"/>
  <c r="X13" i="7"/>
  <c r="U13" i="7"/>
  <c r="W16" i="7"/>
  <c r="T16" i="7"/>
  <c r="S16" i="7"/>
  <c r="V16" i="7" s="1"/>
  <c r="Q62" i="7"/>
  <c r="Y26" i="7"/>
  <c r="AD27" i="7"/>
  <c r="U55" i="7"/>
  <c r="S58" i="7"/>
  <c r="K72" i="7"/>
  <c r="K74" i="7" s="1"/>
  <c r="W33" i="7"/>
  <c r="T33" i="7"/>
  <c r="S33" i="7"/>
  <c r="V33" i="7" s="1"/>
  <c r="O74" i="7"/>
  <c r="X33" i="7"/>
  <c r="U33" i="7"/>
  <c r="Q68" i="7"/>
  <c r="T40" i="7"/>
  <c r="S40" i="7"/>
  <c r="V40" i="7" s="1"/>
  <c r="W40" i="7"/>
  <c r="S49" i="7"/>
  <c r="V49" i="7" s="1"/>
  <c r="M61" i="7"/>
  <c r="X16" i="7"/>
  <c r="U16" i="7"/>
  <c r="M68" i="7"/>
  <c r="M69" i="7"/>
  <c r="D70" i="7"/>
  <c r="AD70" i="7" s="1"/>
  <c r="G70" i="7"/>
  <c r="Y45" i="7"/>
  <c r="T58" i="7"/>
  <c r="L72" i="7"/>
  <c r="L74" i="7" s="1"/>
  <c r="W37" i="7"/>
  <c r="T37" i="7"/>
  <c r="S37" i="7"/>
  <c r="V37" i="7" s="1"/>
  <c r="U40" i="7"/>
  <c r="X40" i="7"/>
  <c r="J70" i="7"/>
  <c r="D71" i="7"/>
  <c r="Y49" i="7"/>
  <c r="N74" i="7"/>
  <c r="P69" i="7"/>
  <c r="S53" i="7"/>
  <c r="V53" i="7" s="1"/>
  <c r="S50" i="7"/>
  <c r="V50" i="7" s="1"/>
  <c r="AD51" i="7"/>
  <c r="S56" i="7"/>
  <c r="V56" i="7" s="1"/>
  <c r="AD57" i="7"/>
  <c r="M63" i="7"/>
  <c r="S22" i="7"/>
  <c r="V22" i="7" s="1"/>
  <c r="Q65" i="7"/>
  <c r="T25" i="7"/>
  <c r="U37" i="7"/>
  <c r="R69" i="7"/>
  <c r="S41" i="7"/>
  <c r="V41" i="7" s="1"/>
  <c r="M70" i="7"/>
  <c r="S44" i="7"/>
  <c r="V44" i="7" s="1"/>
  <c r="U47" i="7"/>
  <c r="T50" i="7"/>
  <c r="U53" i="7"/>
  <c r="T56" i="7"/>
  <c r="U59" i="7"/>
  <c r="D62" i="7"/>
  <c r="Q61" i="7"/>
  <c r="W61" i="7" s="1"/>
  <c r="R70" i="7"/>
  <c r="S5" i="7"/>
  <c r="S14" i="7"/>
  <c r="V14" i="7" s="1"/>
  <c r="AD15" i="7"/>
  <c r="W44" i="7"/>
  <c r="X56" i="7"/>
  <c r="AD11" i="7"/>
  <c r="S47" i="7"/>
  <c r="V47" i="7" s="1"/>
  <c r="S59" i="7"/>
  <c r="V59" i="7" s="1"/>
  <c r="S19" i="7"/>
  <c r="V19" i="7" s="1"/>
  <c r="R65" i="7"/>
  <c r="S28" i="7"/>
  <c r="V28" i="7" s="1"/>
  <c r="T5" i="7"/>
  <c r="T8" i="7"/>
  <c r="AD9" i="7"/>
  <c r="T14" i="7"/>
  <c r="P62" i="7"/>
  <c r="W19" i="7"/>
  <c r="S25" i="7"/>
  <c r="AD26" i="7"/>
  <c r="AD32" i="7"/>
  <c r="U41" i="7"/>
  <c r="X44" i="7"/>
  <c r="R66" i="7"/>
  <c r="U66" i="7" s="1"/>
  <c r="U27" i="7"/>
  <c r="T34" i="7"/>
  <c r="S34" i="7"/>
  <c r="V34" i="7" s="1"/>
  <c r="Y35" i="7"/>
  <c r="AD5" i="7"/>
  <c r="T38" i="7"/>
  <c r="S38" i="7"/>
  <c r="Q69" i="7"/>
  <c r="S8" i="7"/>
  <c r="V8" i="7" s="1"/>
  <c r="T22" i="7"/>
  <c r="X27" i="7"/>
  <c r="X50" i="7"/>
  <c r="S9" i="7"/>
  <c r="S15" i="7"/>
  <c r="S23" i="7"/>
  <c r="U25" i="7"/>
  <c r="D66" i="7"/>
  <c r="S31" i="7"/>
  <c r="W38" i="7"/>
  <c r="J71" i="7"/>
  <c r="S48" i="7"/>
  <c r="AD49" i="7"/>
  <c r="S54" i="7"/>
  <c r="AD55" i="7"/>
  <c r="S60" i="7"/>
  <c r="Q70" i="7"/>
  <c r="W70" i="7" s="1"/>
  <c r="R61" i="7"/>
  <c r="J68" i="7"/>
  <c r="J72" i="7" s="1"/>
  <c r="J74" i="7" s="1"/>
  <c r="T36" i="7"/>
  <c r="S36" i="7"/>
  <c r="W41" i="7"/>
  <c r="M71" i="7"/>
  <c r="H72" i="7"/>
  <c r="H74" i="7" s="1"/>
  <c r="S73" i="7"/>
  <c r="V73" i="7" s="1"/>
  <c r="D72" i="8" l="1"/>
  <c r="D74" i="8" s="1"/>
  <c r="Y32" i="8"/>
  <c r="V48" i="8"/>
  <c r="AC72" i="8"/>
  <c r="V57" i="8"/>
  <c r="Y53" i="8"/>
  <c r="V56" i="8"/>
  <c r="Y59" i="8"/>
  <c r="Y23" i="8"/>
  <c r="Y52" i="8"/>
  <c r="Y13" i="8"/>
  <c r="J72" i="8"/>
  <c r="J74" i="8" s="1"/>
  <c r="Y18" i="8"/>
  <c r="W71" i="8"/>
  <c r="V58" i="8"/>
  <c r="X71" i="8"/>
  <c r="Y41" i="8"/>
  <c r="Y26" i="8"/>
  <c r="V19" i="8"/>
  <c r="Y19" i="8"/>
  <c r="V36" i="8"/>
  <c r="Y36" i="8"/>
  <c r="Y31" i="8"/>
  <c r="V31" i="8"/>
  <c r="Y39" i="8"/>
  <c r="Y33" i="8"/>
  <c r="Y55" i="8"/>
  <c r="Y12" i="8"/>
  <c r="Y14" i="8"/>
  <c r="Y30" i="8"/>
  <c r="Y10" i="8"/>
  <c r="Y5" i="8"/>
  <c r="Y49" i="8"/>
  <c r="V57" i="7"/>
  <c r="T64" i="7"/>
  <c r="Y13" i="7"/>
  <c r="Y12" i="7"/>
  <c r="Y40" i="7"/>
  <c r="V30" i="7"/>
  <c r="V42" i="7"/>
  <c r="Y27" i="7"/>
  <c r="Y21" i="7"/>
  <c r="Y43" i="7"/>
  <c r="AD66" i="7"/>
  <c r="Y32" i="7"/>
  <c r="S67" i="7"/>
  <c r="V67" i="7" s="1"/>
  <c r="Y20" i="7"/>
  <c r="Y55" i="7"/>
  <c r="T67" i="7"/>
  <c r="Y39" i="7"/>
  <c r="X68" i="7"/>
  <c r="Y18" i="7"/>
  <c r="Y19" i="7"/>
  <c r="Y7" i="7"/>
  <c r="Y6" i="7"/>
  <c r="Y41" i="7"/>
  <c r="Y22" i="7"/>
  <c r="W67" i="7"/>
  <c r="U67" i="7"/>
  <c r="X63" i="7"/>
  <c r="X71" i="7"/>
  <c r="Y56" i="7"/>
  <c r="Y59" i="7"/>
  <c r="V17" i="7"/>
  <c r="X64" i="7"/>
  <c r="V51" i="7"/>
  <c r="Y10" i="7"/>
  <c r="Y47" i="7"/>
  <c r="Y28" i="7"/>
  <c r="AD63" i="7"/>
  <c r="AD69" i="7"/>
  <c r="AD62" i="7"/>
  <c r="AB72" i="7"/>
  <c r="AD71" i="7"/>
  <c r="V35" i="8"/>
  <c r="Y35" i="8"/>
  <c r="F74" i="8"/>
  <c r="V16" i="8"/>
  <c r="Y16" i="8"/>
  <c r="T65" i="8"/>
  <c r="S65" i="8"/>
  <c r="V65" i="8" s="1"/>
  <c r="Y43" i="8"/>
  <c r="V43" i="8"/>
  <c r="V45" i="8"/>
  <c r="Y45" i="8"/>
  <c r="V9" i="8"/>
  <c r="Y9" i="8"/>
  <c r="E74" i="8"/>
  <c r="Y25" i="8"/>
  <c r="Y29" i="8"/>
  <c r="V29" i="8"/>
  <c r="Y6" i="8"/>
  <c r="X69" i="8"/>
  <c r="S69" i="8"/>
  <c r="V69" i="8" s="1"/>
  <c r="V15" i="8"/>
  <c r="Y15" i="8"/>
  <c r="AD71" i="8"/>
  <c r="Y40" i="8"/>
  <c r="X67" i="8"/>
  <c r="AD61" i="8"/>
  <c r="P72" i="8"/>
  <c r="Y54" i="8"/>
  <c r="T67" i="8"/>
  <c r="S67" i="8"/>
  <c r="W67" i="8"/>
  <c r="Y27" i="8"/>
  <c r="V27" i="8"/>
  <c r="T62" i="8"/>
  <c r="S62" i="8"/>
  <c r="V62" i="8" s="1"/>
  <c r="W62" i="8"/>
  <c r="T63" i="8"/>
  <c r="S63" i="8"/>
  <c r="V63" i="8" s="1"/>
  <c r="W63" i="8"/>
  <c r="Y42" i="8"/>
  <c r="AD66" i="8"/>
  <c r="Y60" i="8"/>
  <c r="Y7" i="8"/>
  <c r="V7" i="8"/>
  <c r="V28" i="8"/>
  <c r="Y28" i="8"/>
  <c r="U66" i="8"/>
  <c r="X66" i="8"/>
  <c r="V50" i="8"/>
  <c r="Y50" i="8"/>
  <c r="W66" i="8"/>
  <c r="T66" i="8"/>
  <c r="S66" i="8"/>
  <c r="V66" i="8" s="1"/>
  <c r="U62" i="8"/>
  <c r="X62" i="8"/>
  <c r="S70" i="8"/>
  <c r="T70" i="8"/>
  <c r="Y69" i="8"/>
  <c r="G72" i="8"/>
  <c r="V46" i="8"/>
  <c r="Y46" i="8"/>
  <c r="Y20" i="8"/>
  <c r="V38" i="8"/>
  <c r="Y38" i="8"/>
  <c r="T64" i="8"/>
  <c r="S64" i="8"/>
  <c r="U65" i="8"/>
  <c r="X65" i="8"/>
  <c r="Y51" i="8"/>
  <c r="X68" i="8"/>
  <c r="U63" i="8"/>
  <c r="X63" i="8"/>
  <c r="W64" i="8"/>
  <c r="V47" i="8"/>
  <c r="Y47" i="8"/>
  <c r="S71" i="8"/>
  <c r="V71" i="8" s="1"/>
  <c r="X70" i="8"/>
  <c r="AD62" i="8"/>
  <c r="Y21" i="8"/>
  <c r="U64" i="8"/>
  <c r="X64" i="8"/>
  <c r="Y22" i="8"/>
  <c r="Y17" i="8"/>
  <c r="V17" i="8"/>
  <c r="U61" i="8"/>
  <c r="R72" i="8"/>
  <c r="X72" i="8" s="1"/>
  <c r="X61" i="8"/>
  <c r="W65" i="8"/>
  <c r="N74" i="8"/>
  <c r="AB72" i="8"/>
  <c r="T68" i="8"/>
  <c r="S68" i="8"/>
  <c r="T61" i="8"/>
  <c r="S61" i="8"/>
  <c r="Y61" i="8" s="1"/>
  <c r="Q72" i="8"/>
  <c r="W72" i="8" s="1"/>
  <c r="W61" i="8"/>
  <c r="T68" i="7"/>
  <c r="S68" i="7"/>
  <c r="V68" i="7" s="1"/>
  <c r="D72" i="7"/>
  <c r="D74" i="7" s="1"/>
  <c r="Y67" i="7"/>
  <c r="Y9" i="7"/>
  <c r="V9" i="7"/>
  <c r="E74" i="7"/>
  <c r="V5" i="7"/>
  <c r="Y5" i="7"/>
  <c r="AC72" i="7"/>
  <c r="T63" i="7"/>
  <c r="S63" i="7"/>
  <c r="Y16" i="7"/>
  <c r="U70" i="7"/>
  <c r="X70" i="7"/>
  <c r="Y53" i="7"/>
  <c r="Y24" i="7"/>
  <c r="V52" i="7"/>
  <c r="Y52" i="7"/>
  <c r="V60" i="7"/>
  <c r="Y60" i="7"/>
  <c r="Y15" i="7"/>
  <c r="V15" i="7"/>
  <c r="V58" i="7"/>
  <c r="Y58" i="7"/>
  <c r="V54" i="7"/>
  <c r="Y54" i="7"/>
  <c r="W68" i="7"/>
  <c r="V48" i="7"/>
  <c r="Y48" i="7"/>
  <c r="Y37" i="7"/>
  <c r="U65" i="7"/>
  <c r="X65" i="7"/>
  <c r="S61" i="7"/>
  <c r="T61" i="7"/>
  <c r="Q72" i="7"/>
  <c r="W72" i="7" s="1"/>
  <c r="U69" i="7"/>
  <c r="X69" i="7"/>
  <c r="M72" i="7"/>
  <c r="M74" i="7" s="1"/>
  <c r="Y50" i="7"/>
  <c r="Y34" i="7"/>
  <c r="Y36" i="7"/>
  <c r="V36" i="7"/>
  <c r="Y33" i="7"/>
  <c r="T69" i="7"/>
  <c r="S69" i="7"/>
  <c r="W69" i="7"/>
  <c r="Y8" i="7"/>
  <c r="G72" i="7"/>
  <c r="Y44" i="7"/>
  <c r="T62" i="7"/>
  <c r="S62" i="7"/>
  <c r="W62" i="7"/>
  <c r="AD61" i="7"/>
  <c r="T66" i="7"/>
  <c r="S66" i="7"/>
  <c r="V46" i="7"/>
  <c r="Y46" i="7"/>
  <c r="U62" i="7"/>
  <c r="X62" i="7"/>
  <c r="V38" i="7"/>
  <c r="Y38" i="7"/>
  <c r="V31" i="7"/>
  <c r="Y31" i="7"/>
  <c r="T65" i="7"/>
  <c r="S65" i="7"/>
  <c r="W65" i="7"/>
  <c r="Y14" i="7"/>
  <c r="V29" i="7"/>
  <c r="Y29" i="7"/>
  <c r="T71" i="7"/>
  <c r="S71" i="7"/>
  <c r="V71" i="7" s="1"/>
  <c r="X66" i="7"/>
  <c r="U61" i="7"/>
  <c r="X61" i="7"/>
  <c r="R72" i="7"/>
  <c r="X72" i="7" s="1"/>
  <c r="V25" i="7"/>
  <c r="Y25" i="7"/>
  <c r="P72" i="7"/>
  <c r="S64" i="7"/>
  <c r="T70" i="7"/>
  <c r="S70" i="7"/>
  <c r="V70" i="7" s="1"/>
  <c r="Y23" i="7"/>
  <c r="V23" i="7"/>
  <c r="W66" i="7"/>
  <c r="Y65" i="8" l="1"/>
  <c r="Y71" i="8"/>
  <c r="Y66" i="8"/>
  <c r="Y63" i="8"/>
  <c r="Y71" i="7"/>
  <c r="Y68" i="7"/>
  <c r="Y70" i="7"/>
  <c r="V68" i="8"/>
  <c r="Y68" i="8"/>
  <c r="V70" i="8"/>
  <c r="Y70" i="8"/>
  <c r="V64" i="8"/>
  <c r="Y64" i="8"/>
  <c r="V67" i="8"/>
  <c r="Y67" i="8"/>
  <c r="U72" i="8"/>
  <c r="R74" i="8"/>
  <c r="U74" i="8" s="1"/>
  <c r="P74" i="8"/>
  <c r="AD72" i="8"/>
  <c r="T72" i="8"/>
  <c r="Q74" i="8"/>
  <c r="T74" i="8" s="1"/>
  <c r="V61" i="8"/>
  <c r="S72" i="8"/>
  <c r="Y72" i="8" s="1"/>
  <c r="G74" i="8"/>
  <c r="Y62" i="8"/>
  <c r="S72" i="7"/>
  <c r="V61" i="7"/>
  <c r="Y61" i="7"/>
  <c r="V64" i="7"/>
  <c r="Y64" i="7"/>
  <c r="P74" i="7"/>
  <c r="AD72" i="7"/>
  <c r="U72" i="7"/>
  <c r="R74" i="7"/>
  <c r="V62" i="7"/>
  <c r="Y62" i="7"/>
  <c r="V69" i="7"/>
  <c r="Y69" i="7"/>
  <c r="V66" i="7"/>
  <c r="Y66" i="7"/>
  <c r="V65" i="7"/>
  <c r="Y65" i="7"/>
  <c r="G74" i="7"/>
  <c r="T72" i="7"/>
  <c r="Q74" i="7"/>
  <c r="T74" i="7" s="1"/>
  <c r="V63" i="7"/>
  <c r="Y63" i="7"/>
  <c r="W74" i="8" l="1"/>
  <c r="V72" i="8"/>
  <c r="S74" i="8"/>
  <c r="V74" i="8" s="1"/>
  <c r="X74" i="8"/>
  <c r="V72" i="7"/>
  <c r="S74" i="7"/>
  <c r="V74" i="7" s="1"/>
  <c r="U74" i="7"/>
  <c r="X74" i="7"/>
  <c r="Y72" i="7"/>
  <c r="W74" i="7"/>
  <c r="Y74" i="7"/>
  <c r="Y74" i="8" l="1"/>
  <c r="K61" i="6" l="1"/>
  <c r="L61" i="6"/>
  <c r="K62" i="6"/>
  <c r="L62" i="6"/>
  <c r="K63" i="6"/>
  <c r="L63" i="6"/>
  <c r="K64" i="6"/>
  <c r="L64" i="6"/>
  <c r="R73" i="6" l="1"/>
  <c r="U73" i="6" s="1"/>
  <c r="Q73" i="6"/>
  <c r="T73" i="6" s="1"/>
  <c r="P73" i="6"/>
  <c r="D73" i="6"/>
  <c r="O71" i="6"/>
  <c r="N71" i="6"/>
  <c r="L71" i="6"/>
  <c r="K71" i="6"/>
  <c r="I71" i="6"/>
  <c r="H71" i="6"/>
  <c r="F71" i="6"/>
  <c r="E71" i="6"/>
  <c r="C71" i="6"/>
  <c r="B71" i="6"/>
  <c r="O70" i="6"/>
  <c r="N70" i="6"/>
  <c r="L70" i="6"/>
  <c r="K70" i="6"/>
  <c r="I70" i="6"/>
  <c r="H70" i="6"/>
  <c r="F70" i="6"/>
  <c r="E70" i="6"/>
  <c r="C70" i="6"/>
  <c r="AC70" i="6" s="1"/>
  <c r="B70" i="6"/>
  <c r="AB70" i="6" s="1"/>
  <c r="O69" i="6"/>
  <c r="N69" i="6"/>
  <c r="L69" i="6"/>
  <c r="K69" i="6"/>
  <c r="I69" i="6"/>
  <c r="H69" i="6"/>
  <c r="F69" i="6"/>
  <c r="E69" i="6"/>
  <c r="C69" i="6"/>
  <c r="B69" i="6"/>
  <c r="AB69" i="6" s="1"/>
  <c r="O68" i="6"/>
  <c r="N68" i="6"/>
  <c r="L68" i="6"/>
  <c r="K68" i="6"/>
  <c r="I68" i="6"/>
  <c r="H68" i="6"/>
  <c r="F68" i="6"/>
  <c r="E68" i="6"/>
  <c r="C68" i="6"/>
  <c r="B68" i="6"/>
  <c r="O67" i="6"/>
  <c r="N67" i="6"/>
  <c r="L67" i="6"/>
  <c r="K67" i="6"/>
  <c r="I67" i="6"/>
  <c r="H67" i="6"/>
  <c r="F67" i="6"/>
  <c r="E67" i="6"/>
  <c r="C67" i="6"/>
  <c r="B67" i="6"/>
  <c r="O66" i="6"/>
  <c r="N66" i="6"/>
  <c r="L66" i="6"/>
  <c r="K66" i="6"/>
  <c r="I66" i="6"/>
  <c r="H66" i="6"/>
  <c r="F66" i="6"/>
  <c r="E66" i="6"/>
  <c r="C66" i="6"/>
  <c r="B66" i="6"/>
  <c r="O65" i="6"/>
  <c r="N65" i="6"/>
  <c r="L65" i="6"/>
  <c r="K65" i="6"/>
  <c r="I65" i="6"/>
  <c r="H65" i="6"/>
  <c r="F65" i="6"/>
  <c r="E65" i="6"/>
  <c r="C65" i="6"/>
  <c r="AC65" i="6" s="1"/>
  <c r="B65" i="6"/>
  <c r="O64" i="6"/>
  <c r="N64" i="6"/>
  <c r="I64" i="6"/>
  <c r="H64" i="6"/>
  <c r="F64" i="6"/>
  <c r="E64" i="6"/>
  <c r="C64" i="6"/>
  <c r="AC64" i="6" s="1"/>
  <c r="B64" i="6"/>
  <c r="AB64" i="6" s="1"/>
  <c r="O63" i="6"/>
  <c r="N63" i="6"/>
  <c r="I63" i="6"/>
  <c r="H63" i="6"/>
  <c r="F63" i="6"/>
  <c r="E63" i="6"/>
  <c r="C63" i="6"/>
  <c r="B63" i="6"/>
  <c r="O62" i="6"/>
  <c r="N62" i="6"/>
  <c r="I62" i="6"/>
  <c r="H62" i="6"/>
  <c r="F62" i="6"/>
  <c r="E62" i="6"/>
  <c r="C62" i="6"/>
  <c r="AC62" i="6" s="1"/>
  <c r="B62" i="6"/>
  <c r="O61" i="6"/>
  <c r="N61" i="6"/>
  <c r="I61" i="6"/>
  <c r="H61" i="6"/>
  <c r="F61" i="6"/>
  <c r="E61" i="6"/>
  <c r="C61" i="6"/>
  <c r="AC61" i="6" s="1"/>
  <c r="B61" i="6"/>
  <c r="AB61" i="6" s="1"/>
  <c r="R60" i="6"/>
  <c r="X60" i="6" s="1"/>
  <c r="Q60" i="6"/>
  <c r="S60" i="6" s="1"/>
  <c r="P60" i="6"/>
  <c r="M60" i="6"/>
  <c r="J60" i="6"/>
  <c r="G60" i="6"/>
  <c r="D60" i="6"/>
  <c r="R59" i="6"/>
  <c r="Q59" i="6"/>
  <c r="W59" i="6" s="1"/>
  <c r="P59" i="6"/>
  <c r="M59" i="6"/>
  <c r="J59" i="6"/>
  <c r="G59" i="6"/>
  <c r="D59" i="6"/>
  <c r="AD59" i="6" s="1"/>
  <c r="R58" i="6"/>
  <c r="X58" i="6" s="1"/>
  <c r="Q58" i="6"/>
  <c r="P58" i="6"/>
  <c r="M58" i="6"/>
  <c r="J58" i="6"/>
  <c r="G58" i="6"/>
  <c r="D58" i="6"/>
  <c r="AD58" i="6" s="1"/>
  <c r="R57" i="6"/>
  <c r="X57" i="6" s="1"/>
  <c r="Q57" i="6"/>
  <c r="T57" i="6" s="1"/>
  <c r="P57" i="6"/>
  <c r="M57" i="6"/>
  <c r="J57" i="6"/>
  <c r="G57" i="6"/>
  <c r="D57" i="6"/>
  <c r="R56" i="6"/>
  <c r="X56" i="6" s="1"/>
  <c r="Q56" i="6"/>
  <c r="W56" i="6" s="1"/>
  <c r="P56" i="6"/>
  <c r="M56" i="6"/>
  <c r="J56" i="6"/>
  <c r="G56" i="6"/>
  <c r="D56" i="6"/>
  <c r="AD56" i="6" s="1"/>
  <c r="R55" i="6"/>
  <c r="Q55" i="6"/>
  <c r="T55" i="6" s="1"/>
  <c r="P55" i="6"/>
  <c r="M55" i="6"/>
  <c r="J55" i="6"/>
  <c r="G55" i="6"/>
  <c r="D55" i="6"/>
  <c r="R54" i="6"/>
  <c r="Q54" i="6"/>
  <c r="P54" i="6"/>
  <c r="M54" i="6"/>
  <c r="J54" i="6"/>
  <c r="G54" i="6"/>
  <c r="D54" i="6"/>
  <c r="AD54" i="6" s="1"/>
  <c r="R53" i="6"/>
  <c r="X53" i="6" s="1"/>
  <c r="Q53" i="6"/>
  <c r="P53" i="6"/>
  <c r="M53" i="6"/>
  <c r="J53" i="6"/>
  <c r="G53" i="6"/>
  <c r="D53" i="6"/>
  <c r="AD53" i="6" s="1"/>
  <c r="R52" i="6"/>
  <c r="X52" i="6" s="1"/>
  <c r="Q52" i="6"/>
  <c r="T52" i="6" s="1"/>
  <c r="P52" i="6"/>
  <c r="M52" i="6"/>
  <c r="J52" i="6"/>
  <c r="G52" i="6"/>
  <c r="D52" i="6"/>
  <c r="AD52" i="6" s="1"/>
  <c r="R51" i="6"/>
  <c r="Q51" i="6"/>
  <c r="T51" i="6" s="1"/>
  <c r="P51" i="6"/>
  <c r="M51" i="6"/>
  <c r="J51" i="6"/>
  <c r="G51" i="6"/>
  <c r="D51" i="6"/>
  <c r="R50" i="6"/>
  <c r="X50" i="6" s="1"/>
  <c r="Q50" i="6"/>
  <c r="P50" i="6"/>
  <c r="M50" i="6"/>
  <c r="J50" i="6"/>
  <c r="G50" i="6"/>
  <c r="D50" i="6"/>
  <c r="R49" i="6"/>
  <c r="U49" i="6" s="1"/>
  <c r="Q49" i="6"/>
  <c r="T49" i="6" s="1"/>
  <c r="P49" i="6"/>
  <c r="M49" i="6"/>
  <c r="J49" i="6"/>
  <c r="G49" i="6"/>
  <c r="D49" i="6"/>
  <c r="AD49" i="6" s="1"/>
  <c r="R48" i="6"/>
  <c r="X48" i="6" s="1"/>
  <c r="Q48" i="6"/>
  <c r="W48" i="6" s="1"/>
  <c r="P48" i="6"/>
  <c r="M48" i="6"/>
  <c r="J48" i="6"/>
  <c r="G48" i="6"/>
  <c r="D48" i="6"/>
  <c r="AA47" i="6"/>
  <c r="AA48" i="6" s="1"/>
  <c r="AA49" i="6" s="1"/>
  <c r="AA50" i="6" s="1"/>
  <c r="AA51" i="6" s="1"/>
  <c r="AA52" i="6" s="1"/>
  <c r="AA53" i="6" s="1"/>
  <c r="AA54" i="6" s="1"/>
  <c r="AA55" i="6" s="1"/>
  <c r="AA56" i="6" s="1"/>
  <c r="AA57" i="6" s="1"/>
  <c r="AA58" i="6" s="1"/>
  <c r="AA59" i="6" s="1"/>
  <c r="AA60" i="6" s="1"/>
  <c r="R47" i="6"/>
  <c r="U47" i="6" s="1"/>
  <c r="Q47" i="6"/>
  <c r="P47" i="6"/>
  <c r="M47" i="6"/>
  <c r="J47" i="6"/>
  <c r="G47" i="6"/>
  <c r="D47" i="6"/>
  <c r="AD47" i="6" s="1"/>
  <c r="R46" i="6"/>
  <c r="U46" i="6" s="1"/>
  <c r="Q46" i="6"/>
  <c r="W46" i="6" s="1"/>
  <c r="P46" i="6"/>
  <c r="M46" i="6"/>
  <c r="J46" i="6"/>
  <c r="G46" i="6"/>
  <c r="D46" i="6"/>
  <c r="AA45" i="6"/>
  <c r="R45" i="6"/>
  <c r="X45" i="6" s="1"/>
  <c r="Q45" i="6"/>
  <c r="P45" i="6"/>
  <c r="M45" i="6"/>
  <c r="J45" i="6"/>
  <c r="G45" i="6"/>
  <c r="D45" i="6"/>
  <c r="R44" i="6"/>
  <c r="X44" i="6" s="1"/>
  <c r="Q44" i="6"/>
  <c r="P44" i="6"/>
  <c r="M44" i="6"/>
  <c r="J44" i="6"/>
  <c r="G44" i="6"/>
  <c r="D44" i="6"/>
  <c r="AD44" i="6" s="1"/>
  <c r="R43" i="6"/>
  <c r="U43" i="6" s="1"/>
  <c r="Q43" i="6"/>
  <c r="W43" i="6" s="1"/>
  <c r="P43" i="6"/>
  <c r="M43" i="6"/>
  <c r="J43" i="6"/>
  <c r="G43" i="6"/>
  <c r="D43" i="6"/>
  <c r="AD43" i="6" s="1"/>
  <c r="AA42" i="6"/>
  <c r="AA43" i="6" s="1"/>
  <c r="AA44" i="6" s="1"/>
  <c r="R42" i="6"/>
  <c r="U42" i="6" s="1"/>
  <c r="Q42" i="6"/>
  <c r="W42" i="6" s="1"/>
  <c r="P42" i="6"/>
  <c r="M42" i="6"/>
  <c r="J42" i="6"/>
  <c r="G42" i="6"/>
  <c r="D42" i="6"/>
  <c r="R41" i="6"/>
  <c r="Q41" i="6"/>
  <c r="T41" i="6" s="1"/>
  <c r="P41" i="6"/>
  <c r="M41" i="6"/>
  <c r="J41" i="6"/>
  <c r="G41" i="6"/>
  <c r="D41" i="6"/>
  <c r="R40" i="6"/>
  <c r="X40" i="6" s="1"/>
  <c r="Q40" i="6"/>
  <c r="T40" i="6" s="1"/>
  <c r="P40" i="6"/>
  <c r="M40" i="6"/>
  <c r="J40" i="6"/>
  <c r="G40" i="6"/>
  <c r="D40" i="6"/>
  <c r="AA39" i="6"/>
  <c r="AA40" i="6" s="1"/>
  <c r="R39" i="6"/>
  <c r="U39" i="6" s="1"/>
  <c r="Q39" i="6"/>
  <c r="W39" i="6" s="1"/>
  <c r="P39" i="6"/>
  <c r="M39" i="6"/>
  <c r="J39" i="6"/>
  <c r="G39" i="6"/>
  <c r="D39" i="6"/>
  <c r="AD39" i="6" s="1"/>
  <c r="R38" i="6"/>
  <c r="U38" i="6" s="1"/>
  <c r="Q38" i="6"/>
  <c r="T38" i="6" s="1"/>
  <c r="P38" i="6"/>
  <c r="M38" i="6"/>
  <c r="J38" i="6"/>
  <c r="G38" i="6"/>
  <c r="D38" i="6"/>
  <c r="R37" i="6"/>
  <c r="X37" i="6" s="1"/>
  <c r="Q37" i="6"/>
  <c r="T37" i="6" s="1"/>
  <c r="P37" i="6"/>
  <c r="M37" i="6"/>
  <c r="J37" i="6"/>
  <c r="G37" i="6"/>
  <c r="D37" i="6"/>
  <c r="R36" i="6"/>
  <c r="U36" i="6" s="1"/>
  <c r="Q36" i="6"/>
  <c r="W36" i="6" s="1"/>
  <c r="P36" i="6"/>
  <c r="M36" i="6"/>
  <c r="J36" i="6"/>
  <c r="G36" i="6"/>
  <c r="D36" i="6"/>
  <c r="AD36" i="6" s="1"/>
  <c r="R35" i="6"/>
  <c r="X35" i="6" s="1"/>
  <c r="Q35" i="6"/>
  <c r="T35" i="6" s="1"/>
  <c r="P35" i="6"/>
  <c r="M35" i="6"/>
  <c r="J35" i="6"/>
  <c r="G35" i="6"/>
  <c r="D35" i="6"/>
  <c r="AA34" i="6"/>
  <c r="AA35" i="6" s="1"/>
  <c r="AA36" i="6" s="1"/>
  <c r="AA37" i="6" s="1"/>
  <c r="R34" i="6"/>
  <c r="X34" i="6" s="1"/>
  <c r="Q34" i="6"/>
  <c r="T34" i="6" s="1"/>
  <c r="P34" i="6"/>
  <c r="M34" i="6"/>
  <c r="J34" i="6"/>
  <c r="G34" i="6"/>
  <c r="D34" i="6"/>
  <c r="AD34" i="6" s="1"/>
  <c r="R33" i="6"/>
  <c r="Q33" i="6"/>
  <c r="W33" i="6" s="1"/>
  <c r="P33" i="6"/>
  <c r="M33" i="6"/>
  <c r="J33" i="6"/>
  <c r="G33" i="6"/>
  <c r="D33" i="6"/>
  <c r="AD33" i="6" s="1"/>
  <c r="AA32" i="6"/>
  <c r="R32" i="6"/>
  <c r="X32" i="6" s="1"/>
  <c r="Q32" i="6"/>
  <c r="T32" i="6" s="1"/>
  <c r="P32" i="6"/>
  <c r="M32" i="6"/>
  <c r="J32" i="6"/>
  <c r="G32" i="6"/>
  <c r="D32" i="6"/>
  <c r="R31" i="6"/>
  <c r="U31" i="6" s="1"/>
  <c r="Q31" i="6"/>
  <c r="P31" i="6"/>
  <c r="M31" i="6"/>
  <c r="J31" i="6"/>
  <c r="G31" i="6"/>
  <c r="D31" i="6"/>
  <c r="R30" i="6"/>
  <c r="U30" i="6" s="1"/>
  <c r="Q30" i="6"/>
  <c r="T30" i="6" s="1"/>
  <c r="P30" i="6"/>
  <c r="M30" i="6"/>
  <c r="J30" i="6"/>
  <c r="G30" i="6"/>
  <c r="D30" i="6"/>
  <c r="AA29" i="6"/>
  <c r="AA30" i="6" s="1"/>
  <c r="R29" i="6"/>
  <c r="X29" i="6" s="1"/>
  <c r="Q29" i="6"/>
  <c r="T29" i="6" s="1"/>
  <c r="P29" i="6"/>
  <c r="M29" i="6"/>
  <c r="J29" i="6"/>
  <c r="G29" i="6"/>
  <c r="D29" i="6"/>
  <c r="AD29" i="6" s="1"/>
  <c r="AA28" i="6"/>
  <c r="R28" i="6"/>
  <c r="X28" i="6" s="1"/>
  <c r="Q28" i="6"/>
  <c r="P28" i="6"/>
  <c r="M28" i="6"/>
  <c r="J28" i="6"/>
  <c r="G28" i="6"/>
  <c r="D28" i="6"/>
  <c r="AD28" i="6" s="1"/>
  <c r="R27" i="6"/>
  <c r="X27" i="6" s="1"/>
  <c r="Q27" i="6"/>
  <c r="W27" i="6" s="1"/>
  <c r="P27" i="6"/>
  <c r="M27" i="6"/>
  <c r="J27" i="6"/>
  <c r="G27" i="6"/>
  <c r="D27" i="6"/>
  <c r="AA26" i="6"/>
  <c r="R26" i="6"/>
  <c r="X26" i="6" s="1"/>
  <c r="Q26" i="6"/>
  <c r="T26" i="6" s="1"/>
  <c r="P26" i="6"/>
  <c r="M26" i="6"/>
  <c r="J26" i="6"/>
  <c r="G26" i="6"/>
  <c r="D26" i="6"/>
  <c r="AD26" i="6" s="1"/>
  <c r="R25" i="6"/>
  <c r="X25" i="6" s="1"/>
  <c r="Q25" i="6"/>
  <c r="T25" i="6" s="1"/>
  <c r="P25" i="6"/>
  <c r="M25" i="6"/>
  <c r="J25" i="6"/>
  <c r="G25" i="6"/>
  <c r="D25" i="6"/>
  <c r="AA24" i="6"/>
  <c r="R24" i="6"/>
  <c r="U24" i="6" s="1"/>
  <c r="Q24" i="6"/>
  <c r="W24" i="6" s="1"/>
  <c r="P24" i="6"/>
  <c r="M24" i="6"/>
  <c r="J24" i="6"/>
  <c r="G24" i="6"/>
  <c r="D24" i="6"/>
  <c r="R23" i="6"/>
  <c r="Q23" i="6"/>
  <c r="T23" i="6" s="1"/>
  <c r="P23" i="6"/>
  <c r="M23" i="6"/>
  <c r="J23" i="6"/>
  <c r="J64" i="6" s="1"/>
  <c r="G23" i="6"/>
  <c r="G64" i="6" s="1"/>
  <c r="D23" i="6"/>
  <c r="R22" i="6"/>
  <c r="X22" i="6" s="1"/>
  <c r="Q22" i="6"/>
  <c r="T22" i="6" s="1"/>
  <c r="P22" i="6"/>
  <c r="M22" i="6"/>
  <c r="J22" i="6"/>
  <c r="G22" i="6"/>
  <c r="D22" i="6"/>
  <c r="AA21" i="6"/>
  <c r="AA22" i="6" s="1"/>
  <c r="R21" i="6"/>
  <c r="X21" i="6" s="1"/>
  <c r="Q21" i="6"/>
  <c r="T21" i="6" s="1"/>
  <c r="P21" i="6"/>
  <c r="M21" i="6"/>
  <c r="J21" i="6"/>
  <c r="G21" i="6"/>
  <c r="D21" i="6"/>
  <c r="AD21" i="6" s="1"/>
  <c r="R20" i="6"/>
  <c r="X20" i="6" s="1"/>
  <c r="Q20" i="6"/>
  <c r="P20" i="6"/>
  <c r="M20" i="6"/>
  <c r="J20" i="6"/>
  <c r="G20" i="6"/>
  <c r="D20" i="6"/>
  <c r="R19" i="6"/>
  <c r="X19" i="6" s="1"/>
  <c r="Q19" i="6"/>
  <c r="W19" i="6" s="1"/>
  <c r="P19" i="6"/>
  <c r="M19" i="6"/>
  <c r="J19" i="6"/>
  <c r="G19" i="6"/>
  <c r="D19" i="6"/>
  <c r="R18" i="6"/>
  <c r="X18" i="6" s="1"/>
  <c r="Q18" i="6"/>
  <c r="T18" i="6" s="1"/>
  <c r="P18" i="6"/>
  <c r="M18" i="6"/>
  <c r="J18" i="6"/>
  <c r="G18" i="6"/>
  <c r="D18" i="6"/>
  <c r="AD18" i="6" s="1"/>
  <c r="R17" i="6"/>
  <c r="U17" i="6" s="1"/>
  <c r="Q17" i="6"/>
  <c r="W17" i="6" s="1"/>
  <c r="P17" i="6"/>
  <c r="M17" i="6"/>
  <c r="J17" i="6"/>
  <c r="G17" i="6"/>
  <c r="D17" i="6"/>
  <c r="AA16" i="6"/>
  <c r="AA17" i="6" s="1"/>
  <c r="AA18" i="6" s="1"/>
  <c r="AA19" i="6" s="1"/>
  <c r="R16" i="6"/>
  <c r="X16" i="6" s="1"/>
  <c r="Q16" i="6"/>
  <c r="T16" i="6" s="1"/>
  <c r="P16" i="6"/>
  <c r="M16" i="6"/>
  <c r="J16" i="6"/>
  <c r="G16" i="6"/>
  <c r="D16" i="6"/>
  <c r="AD16" i="6" s="1"/>
  <c r="R15" i="6"/>
  <c r="X15" i="6" s="1"/>
  <c r="Q15" i="6"/>
  <c r="T15" i="6" s="1"/>
  <c r="P15" i="6"/>
  <c r="M15" i="6"/>
  <c r="J15" i="6"/>
  <c r="G15" i="6"/>
  <c r="D15" i="6"/>
  <c r="R14" i="6"/>
  <c r="U14" i="6" s="1"/>
  <c r="Q14" i="6"/>
  <c r="W14" i="6" s="1"/>
  <c r="P14" i="6"/>
  <c r="M14" i="6"/>
  <c r="J14" i="6"/>
  <c r="G14" i="6"/>
  <c r="D14" i="6"/>
  <c r="R13" i="6"/>
  <c r="X13" i="6" s="1"/>
  <c r="Q13" i="6"/>
  <c r="T13" i="6" s="1"/>
  <c r="P13" i="6"/>
  <c r="M13" i="6"/>
  <c r="J13" i="6"/>
  <c r="G13" i="6"/>
  <c r="D13" i="6"/>
  <c r="AD13" i="6" s="1"/>
  <c r="R12" i="6"/>
  <c r="X12" i="6" s="1"/>
  <c r="Q12" i="6"/>
  <c r="W12" i="6" s="1"/>
  <c r="P12" i="6"/>
  <c r="M12" i="6"/>
  <c r="J12" i="6"/>
  <c r="G12" i="6"/>
  <c r="D12" i="6"/>
  <c r="R11" i="6"/>
  <c r="X11" i="6" s="1"/>
  <c r="Q11" i="6"/>
  <c r="T11" i="6" s="1"/>
  <c r="P11" i="6"/>
  <c r="M11" i="6"/>
  <c r="J11" i="6"/>
  <c r="G11" i="6"/>
  <c r="D11" i="6"/>
  <c r="AD11" i="6" s="1"/>
  <c r="R10" i="6"/>
  <c r="U10" i="6" s="1"/>
  <c r="Q10" i="6"/>
  <c r="W10" i="6" s="1"/>
  <c r="P10" i="6"/>
  <c r="M10" i="6"/>
  <c r="J10" i="6"/>
  <c r="G10" i="6"/>
  <c r="D10" i="6"/>
  <c r="AD10" i="6" s="1"/>
  <c r="R9" i="6"/>
  <c r="X9" i="6" s="1"/>
  <c r="Q9" i="6"/>
  <c r="T9" i="6" s="1"/>
  <c r="P9" i="6"/>
  <c r="M9" i="6"/>
  <c r="J9" i="6"/>
  <c r="G9" i="6"/>
  <c r="D9" i="6"/>
  <c r="R8" i="6"/>
  <c r="X8" i="6" s="1"/>
  <c r="Q8" i="6"/>
  <c r="T8" i="6" s="1"/>
  <c r="P8" i="6"/>
  <c r="M8" i="6"/>
  <c r="J8" i="6"/>
  <c r="G8" i="6"/>
  <c r="D8" i="6"/>
  <c r="AD8" i="6" s="1"/>
  <c r="R7" i="6"/>
  <c r="X7" i="6" s="1"/>
  <c r="Q7" i="6"/>
  <c r="T7" i="6" s="1"/>
  <c r="P7" i="6"/>
  <c r="M7" i="6"/>
  <c r="J7" i="6"/>
  <c r="G7" i="6"/>
  <c r="D7" i="6"/>
  <c r="AA6" i="6"/>
  <c r="AA7" i="6" s="1"/>
  <c r="AA8" i="6" s="1"/>
  <c r="AA9" i="6" s="1"/>
  <c r="AA10" i="6" s="1"/>
  <c r="AA11" i="6" s="1"/>
  <c r="AA12" i="6" s="1"/>
  <c r="AA13" i="6" s="1"/>
  <c r="AA14" i="6" s="1"/>
  <c r="R6" i="6"/>
  <c r="U6" i="6" s="1"/>
  <c r="Q6" i="6"/>
  <c r="W6" i="6" s="1"/>
  <c r="P6" i="6"/>
  <c r="M6" i="6"/>
  <c r="J6" i="6"/>
  <c r="G6" i="6"/>
  <c r="D6" i="6"/>
  <c r="AD6" i="6" s="1"/>
  <c r="R5" i="6"/>
  <c r="U5" i="6" s="1"/>
  <c r="Q5" i="6"/>
  <c r="W5" i="6" s="1"/>
  <c r="P5" i="6"/>
  <c r="M5" i="6"/>
  <c r="J5" i="6"/>
  <c r="G5" i="6"/>
  <c r="D5" i="6"/>
  <c r="AD5" i="6" s="1"/>
  <c r="AD15" i="6" l="1"/>
  <c r="AD46" i="6"/>
  <c r="AD51" i="6"/>
  <c r="P64" i="6"/>
  <c r="AB63" i="6"/>
  <c r="AB67" i="6"/>
  <c r="AC69" i="6"/>
  <c r="AB68" i="6"/>
  <c r="AC68" i="6"/>
  <c r="AD12" i="6"/>
  <c r="AD17" i="6"/>
  <c r="AD22" i="6"/>
  <c r="AD30" i="6"/>
  <c r="AD48" i="6"/>
  <c r="AD60" i="6"/>
  <c r="AC63" i="6"/>
  <c r="AC67" i="6"/>
  <c r="AD7" i="6"/>
  <c r="AD35" i="6"/>
  <c r="AD45" i="6"/>
  <c r="AD14" i="6"/>
  <c r="AD32" i="6"/>
  <c r="AD50" i="6"/>
  <c r="AC66" i="6"/>
  <c r="AD27" i="6"/>
  <c r="AD40" i="6"/>
  <c r="AD55" i="6"/>
  <c r="AB66" i="6"/>
  <c r="AD19" i="6"/>
  <c r="AD24" i="6"/>
  <c r="AD9" i="6"/>
  <c r="AD37" i="6"/>
  <c r="AD42" i="6"/>
  <c r="AD57" i="6"/>
  <c r="AB62" i="6"/>
  <c r="AB65" i="6"/>
  <c r="AB71" i="6"/>
  <c r="AC71" i="6"/>
  <c r="G63" i="6"/>
  <c r="G65" i="6"/>
  <c r="D64" i="6"/>
  <c r="AD23" i="6"/>
  <c r="D67" i="6"/>
  <c r="AD31" i="6"/>
  <c r="D70" i="6"/>
  <c r="AD70" i="6" s="1"/>
  <c r="AD41" i="6"/>
  <c r="D63" i="6"/>
  <c r="AD63" i="6" s="1"/>
  <c r="AD20" i="6"/>
  <c r="D65" i="6"/>
  <c r="AD25" i="6"/>
  <c r="D69" i="6"/>
  <c r="AD38" i="6"/>
  <c r="J70" i="6"/>
  <c r="C72" i="6"/>
  <c r="E72" i="6"/>
  <c r="L72" i="6"/>
  <c r="L74" i="6" s="1"/>
  <c r="D66" i="6"/>
  <c r="P69" i="6"/>
  <c r="I72" i="6"/>
  <c r="I74" i="6" s="1"/>
  <c r="U56" i="6"/>
  <c r="N72" i="6"/>
  <c r="N74" i="6" s="1"/>
  <c r="D68" i="6"/>
  <c r="P63" i="6"/>
  <c r="O72" i="6"/>
  <c r="O74" i="6" s="1"/>
  <c r="D61" i="6"/>
  <c r="B72" i="6"/>
  <c r="J69" i="6"/>
  <c r="H72" i="6"/>
  <c r="H74" i="6" s="1"/>
  <c r="K72" i="6"/>
  <c r="K74" i="6" s="1"/>
  <c r="T12" i="6"/>
  <c r="M62" i="6"/>
  <c r="S40" i="6"/>
  <c r="V40" i="6" s="1"/>
  <c r="S43" i="6"/>
  <c r="Y43" i="6" s="1"/>
  <c r="X49" i="6"/>
  <c r="W51" i="6"/>
  <c r="U15" i="6"/>
  <c r="S18" i="6"/>
  <c r="V18" i="6" s="1"/>
  <c r="U18" i="6"/>
  <c r="R64" i="6"/>
  <c r="U64" i="6" s="1"/>
  <c r="U25" i="6"/>
  <c r="S27" i="6"/>
  <c r="V27" i="6" s="1"/>
  <c r="U40" i="6"/>
  <c r="T43" i="6"/>
  <c r="T27" i="6"/>
  <c r="T60" i="6"/>
  <c r="U48" i="6"/>
  <c r="U60" i="6"/>
  <c r="U20" i="6"/>
  <c r="X5" i="6"/>
  <c r="T6" i="6"/>
  <c r="U22" i="6"/>
  <c r="U28" i="6"/>
  <c r="S30" i="6"/>
  <c r="V30" i="6" s="1"/>
  <c r="S31" i="6"/>
  <c r="Y31" i="6" s="1"/>
  <c r="U34" i="6"/>
  <c r="T36" i="6"/>
  <c r="S39" i="6"/>
  <c r="V39" i="6" s="1"/>
  <c r="X43" i="6"/>
  <c r="U44" i="6"/>
  <c r="S56" i="6"/>
  <c r="V56" i="6" s="1"/>
  <c r="U57" i="6"/>
  <c r="R69" i="6"/>
  <c r="U69" i="6" s="1"/>
  <c r="U52" i="6"/>
  <c r="W8" i="6"/>
  <c r="Q63" i="6"/>
  <c r="T63" i="6" s="1"/>
  <c r="M65" i="6"/>
  <c r="S25" i="6"/>
  <c r="V25" i="6" s="1"/>
  <c r="W29" i="6"/>
  <c r="T39" i="6"/>
  <c r="M71" i="6"/>
  <c r="T46" i="6"/>
  <c r="T48" i="6"/>
  <c r="T56" i="6"/>
  <c r="W11" i="6"/>
  <c r="W31" i="6"/>
  <c r="U9" i="6"/>
  <c r="S21" i="6"/>
  <c r="V21" i="6" s="1"/>
  <c r="P65" i="6"/>
  <c r="P66" i="6"/>
  <c r="U29" i="6"/>
  <c r="W30" i="6"/>
  <c r="X31" i="6"/>
  <c r="U32" i="6"/>
  <c r="S35" i="6"/>
  <c r="V35" i="6" s="1"/>
  <c r="U50" i="6"/>
  <c r="U23" i="6"/>
  <c r="T24" i="6"/>
  <c r="W25" i="6"/>
  <c r="X30" i="6"/>
  <c r="T31" i="6"/>
  <c r="T33" i="6"/>
  <c r="U37" i="6"/>
  <c r="W40" i="6"/>
  <c r="R70" i="6"/>
  <c r="U70" i="6" s="1"/>
  <c r="T42" i="6"/>
  <c r="S52" i="6"/>
  <c r="Y52" i="6" s="1"/>
  <c r="U53" i="6"/>
  <c r="S55" i="6"/>
  <c r="V55" i="6" s="1"/>
  <c r="U58" i="6"/>
  <c r="T59" i="6"/>
  <c r="W60" i="6"/>
  <c r="W55" i="6"/>
  <c r="S7" i="6"/>
  <c r="V7" i="6" s="1"/>
  <c r="W15" i="6"/>
  <c r="U16" i="6"/>
  <c r="S19" i="6"/>
  <c r="V19" i="6" s="1"/>
  <c r="S46" i="6"/>
  <c r="V46" i="6" s="1"/>
  <c r="W52" i="6"/>
  <c r="Y60" i="6"/>
  <c r="T5" i="6"/>
  <c r="U7" i="6"/>
  <c r="S8" i="6"/>
  <c r="V8" i="6" s="1"/>
  <c r="T10" i="6"/>
  <c r="S11" i="6"/>
  <c r="V11" i="6" s="1"/>
  <c r="U13" i="6"/>
  <c r="W18" i="6"/>
  <c r="T19" i="6"/>
  <c r="U21" i="6"/>
  <c r="P61" i="6"/>
  <c r="W7" i="6"/>
  <c r="U11" i="6"/>
  <c r="S12" i="6"/>
  <c r="V12" i="6" s="1"/>
  <c r="T14" i="6"/>
  <c r="S15" i="6"/>
  <c r="V15" i="6" s="1"/>
  <c r="T17" i="6"/>
  <c r="W21" i="6"/>
  <c r="W26" i="6"/>
  <c r="P67" i="6"/>
  <c r="P68" i="6"/>
  <c r="X39" i="6"/>
  <c r="S48" i="6"/>
  <c r="Y48" i="6" s="1"/>
  <c r="X41" i="6"/>
  <c r="W44" i="6"/>
  <c r="S44" i="6"/>
  <c r="V44" i="6" s="1"/>
  <c r="T47" i="6"/>
  <c r="S47" i="6"/>
  <c r="V47" i="6" s="1"/>
  <c r="W47" i="6"/>
  <c r="X54" i="6"/>
  <c r="U54" i="6"/>
  <c r="W28" i="6"/>
  <c r="S28" i="6"/>
  <c r="V28" i="6" s="1"/>
  <c r="G61" i="6"/>
  <c r="Q61" i="6"/>
  <c r="S6" i="6"/>
  <c r="V6" i="6" s="1"/>
  <c r="U8" i="6"/>
  <c r="S10" i="6"/>
  <c r="V10" i="6" s="1"/>
  <c r="U12" i="6"/>
  <c r="S14" i="6"/>
  <c r="V14" i="6" s="1"/>
  <c r="D62" i="6"/>
  <c r="P62" i="6"/>
  <c r="S17" i="6"/>
  <c r="V17" i="6" s="1"/>
  <c r="U19" i="6"/>
  <c r="J63" i="6"/>
  <c r="R63" i="6"/>
  <c r="U63" i="6" s="1"/>
  <c r="W22" i="6"/>
  <c r="Q64" i="6"/>
  <c r="W23" i="6"/>
  <c r="S23" i="6"/>
  <c r="V23" i="6" s="1"/>
  <c r="S26" i="6"/>
  <c r="V26" i="6" s="1"/>
  <c r="J66" i="6"/>
  <c r="R66" i="6"/>
  <c r="U66" i="6" s="1"/>
  <c r="U27" i="6"/>
  <c r="M67" i="6"/>
  <c r="W32" i="6"/>
  <c r="W34" i="6"/>
  <c r="S34" i="6"/>
  <c r="V34" i="6" s="1"/>
  <c r="U35" i="6"/>
  <c r="S36" i="6"/>
  <c r="V36" i="6" s="1"/>
  <c r="X36" i="6"/>
  <c r="W37" i="6"/>
  <c r="G69" i="6"/>
  <c r="Q69" i="6"/>
  <c r="W69" i="6" s="1"/>
  <c r="W38" i="6"/>
  <c r="S38" i="6"/>
  <c r="V38" i="6" s="1"/>
  <c r="S42" i="6"/>
  <c r="V42" i="6" s="1"/>
  <c r="X42" i="6"/>
  <c r="U45" i="6"/>
  <c r="J61" i="6"/>
  <c r="W9" i="6"/>
  <c r="X10" i="6"/>
  <c r="S13" i="6"/>
  <c r="V13" i="6" s="1"/>
  <c r="W13" i="6"/>
  <c r="X14" i="6"/>
  <c r="G62" i="6"/>
  <c r="Q62" i="6"/>
  <c r="S16" i="6"/>
  <c r="V16" i="6" s="1"/>
  <c r="W16" i="6"/>
  <c r="X17" i="6"/>
  <c r="M63" i="6"/>
  <c r="S20" i="6"/>
  <c r="V20" i="6" s="1"/>
  <c r="W20" i="6"/>
  <c r="S22" i="6"/>
  <c r="V22" i="6" s="1"/>
  <c r="X23" i="6"/>
  <c r="Q65" i="6"/>
  <c r="U26" i="6"/>
  <c r="M66" i="6"/>
  <c r="T28" i="6"/>
  <c r="Y30" i="6"/>
  <c r="S32" i="6"/>
  <c r="V32" i="6" s="1"/>
  <c r="J68" i="6"/>
  <c r="R68" i="6"/>
  <c r="U68" i="6" s="1"/>
  <c r="U33" i="6"/>
  <c r="S37" i="6"/>
  <c r="V37" i="6" s="1"/>
  <c r="X38" i="6"/>
  <c r="P70" i="6"/>
  <c r="U41" i="6"/>
  <c r="T44" i="6"/>
  <c r="W53" i="6"/>
  <c r="S53" i="6"/>
  <c r="V53" i="6" s="1"/>
  <c r="T53" i="6"/>
  <c r="R61" i="6"/>
  <c r="X61" i="6" s="1"/>
  <c r="X6" i="6"/>
  <c r="S9" i="6"/>
  <c r="V9" i="6" s="1"/>
  <c r="M61" i="6"/>
  <c r="S5" i="6"/>
  <c r="V5" i="6" s="1"/>
  <c r="J62" i="6"/>
  <c r="R62" i="6"/>
  <c r="U62" i="6" s="1"/>
  <c r="T20" i="6"/>
  <c r="S24" i="6"/>
  <c r="V24" i="6" s="1"/>
  <c r="X24" i="6"/>
  <c r="S29" i="6"/>
  <c r="V29" i="6" s="1"/>
  <c r="G67" i="6"/>
  <c r="Q67" i="6"/>
  <c r="M68" i="6"/>
  <c r="S33" i="6"/>
  <c r="V33" i="6" s="1"/>
  <c r="X33" i="6"/>
  <c r="W35" i="6"/>
  <c r="G70" i="6"/>
  <c r="Q70" i="6"/>
  <c r="W41" i="6"/>
  <c r="S41" i="6"/>
  <c r="V41" i="6" s="1"/>
  <c r="T45" i="6"/>
  <c r="W45" i="6"/>
  <c r="S45" i="6"/>
  <c r="V45" i="6" s="1"/>
  <c r="D71" i="6"/>
  <c r="P71" i="6"/>
  <c r="X46" i="6"/>
  <c r="T50" i="6"/>
  <c r="W50" i="6"/>
  <c r="S50" i="6"/>
  <c r="V50" i="6" s="1"/>
  <c r="U51" i="6"/>
  <c r="X51" i="6"/>
  <c r="T58" i="6"/>
  <c r="W58" i="6"/>
  <c r="S58" i="6"/>
  <c r="V58" i="6" s="1"/>
  <c r="U59" i="6"/>
  <c r="X59" i="6"/>
  <c r="E74" i="6"/>
  <c r="M64" i="6"/>
  <c r="J65" i="6"/>
  <c r="R65" i="6"/>
  <c r="U65" i="6" s="1"/>
  <c r="G66" i="6"/>
  <c r="Q66" i="6"/>
  <c r="J67" i="6"/>
  <c r="R67" i="6"/>
  <c r="U67" i="6" s="1"/>
  <c r="G68" i="6"/>
  <c r="Q68" i="6"/>
  <c r="W68" i="6" s="1"/>
  <c r="M69" i="6"/>
  <c r="M70" i="6"/>
  <c r="G71" i="6"/>
  <c r="Q71" i="6"/>
  <c r="W71" i="6" s="1"/>
  <c r="X47" i="6"/>
  <c r="W49" i="6"/>
  <c r="S49" i="6"/>
  <c r="S51" i="6"/>
  <c r="V51" i="6" s="1"/>
  <c r="W57" i="6"/>
  <c r="S57" i="6"/>
  <c r="S59" i="6"/>
  <c r="V59" i="6" s="1"/>
  <c r="V60" i="6"/>
  <c r="F72" i="6"/>
  <c r="J71" i="6"/>
  <c r="R71" i="6"/>
  <c r="U71" i="6" s="1"/>
  <c r="T54" i="6"/>
  <c r="W54" i="6"/>
  <c r="S54" i="6"/>
  <c r="V54" i="6" s="1"/>
  <c r="U55" i="6"/>
  <c r="X55" i="6"/>
  <c r="S73" i="6"/>
  <c r="V73" i="6" s="1"/>
  <c r="R73" i="4"/>
  <c r="Q73" i="4"/>
  <c r="AD62" i="6" l="1"/>
  <c r="AD61" i="6"/>
  <c r="AD64" i="6"/>
  <c r="AD71" i="6"/>
  <c r="AD69" i="6"/>
  <c r="AD66" i="6"/>
  <c r="AD67" i="6"/>
  <c r="AD65" i="6"/>
  <c r="V31" i="6"/>
  <c r="D72" i="6"/>
  <c r="AD68" i="6"/>
  <c r="B74" i="6"/>
  <c r="AB72" i="6"/>
  <c r="C74" i="6"/>
  <c r="AC72" i="6"/>
  <c r="V48" i="6"/>
  <c r="Y46" i="6"/>
  <c r="Y21" i="6"/>
  <c r="X69" i="6"/>
  <c r="X66" i="6"/>
  <c r="Y56" i="6"/>
  <c r="Y15" i="6"/>
  <c r="Y39" i="6"/>
  <c r="W63" i="6"/>
  <c r="Y18" i="6"/>
  <c r="Y19" i="6"/>
  <c r="Y27" i="6"/>
  <c r="X70" i="6"/>
  <c r="Y55" i="6"/>
  <c r="V43" i="6"/>
  <c r="Y14" i="6"/>
  <c r="Y40" i="6"/>
  <c r="Y38" i="6"/>
  <c r="X64" i="6"/>
  <c r="X62" i="6"/>
  <c r="V52" i="6"/>
  <c r="Y44" i="6"/>
  <c r="X65" i="6"/>
  <c r="Y35" i="6"/>
  <c r="Y25" i="6"/>
  <c r="Y5" i="6"/>
  <c r="Y26" i="6"/>
  <c r="Y9" i="6"/>
  <c r="Y50" i="6"/>
  <c r="P72" i="6"/>
  <c r="P74" i="6" s="1"/>
  <c r="X71" i="6"/>
  <c r="Y33" i="6"/>
  <c r="Y8" i="6"/>
  <c r="Y29" i="6"/>
  <c r="Y12" i="6"/>
  <c r="X68" i="6"/>
  <c r="Y54" i="6"/>
  <c r="Y59" i="6"/>
  <c r="Y10" i="6"/>
  <c r="Y16" i="6"/>
  <c r="Y7" i="6"/>
  <c r="Y11" i="6"/>
  <c r="T66" i="6"/>
  <c r="W66" i="6"/>
  <c r="S66" i="6"/>
  <c r="V66" i="6" s="1"/>
  <c r="T70" i="6"/>
  <c r="S70" i="6"/>
  <c r="V70" i="6" s="1"/>
  <c r="T67" i="6"/>
  <c r="S67" i="6"/>
  <c r="V67" i="6" s="1"/>
  <c r="J72" i="6"/>
  <c r="J74" i="6" s="1"/>
  <c r="Y42" i="6"/>
  <c r="Y23" i="6"/>
  <c r="T65" i="6"/>
  <c r="W65" i="6"/>
  <c r="S65" i="6"/>
  <c r="V65" i="6" s="1"/>
  <c r="Q72" i="6"/>
  <c r="T61" i="6"/>
  <c r="W61" i="6"/>
  <c r="S61" i="6"/>
  <c r="Y61" i="6" s="1"/>
  <c r="Y17" i="6"/>
  <c r="Y37" i="6"/>
  <c r="Y13" i="6"/>
  <c r="Y22" i="6"/>
  <c r="V49" i="6"/>
  <c r="Y49" i="6"/>
  <c r="W67" i="6"/>
  <c r="M72" i="6"/>
  <c r="M74" i="6" s="1"/>
  <c r="Y53" i="6"/>
  <c r="T64" i="6"/>
  <c r="W64" i="6"/>
  <c r="S64" i="6"/>
  <c r="G72" i="6"/>
  <c r="Y51" i="6"/>
  <c r="Y47" i="6"/>
  <c r="Y20" i="6"/>
  <c r="Y45" i="6"/>
  <c r="F74" i="6"/>
  <c r="V57" i="6"/>
  <c r="Y57" i="6"/>
  <c r="T69" i="6"/>
  <c r="S69" i="6"/>
  <c r="V69" i="6" s="1"/>
  <c r="Y28" i="6"/>
  <c r="W70" i="6"/>
  <c r="U61" i="6"/>
  <c r="R72" i="6"/>
  <c r="X72" i="6" s="1"/>
  <c r="T62" i="6"/>
  <c r="W62" i="6"/>
  <c r="S62" i="6"/>
  <c r="V62" i="6" s="1"/>
  <c r="T71" i="6"/>
  <c r="S71" i="6"/>
  <c r="V71" i="6" s="1"/>
  <c r="T68" i="6"/>
  <c r="S68" i="6"/>
  <c r="V68" i="6" s="1"/>
  <c r="X67" i="6"/>
  <c r="X63" i="6"/>
  <c r="Y36" i="6"/>
  <c r="Y24" i="6"/>
  <c r="Y58" i="6"/>
  <c r="S63" i="6"/>
  <c r="V63" i="6" s="1"/>
  <c r="Y41" i="6"/>
  <c r="Y32" i="6"/>
  <c r="Y34" i="6"/>
  <c r="Y6" i="6"/>
  <c r="R60" i="4"/>
  <c r="Q60" i="4"/>
  <c r="R59" i="4"/>
  <c r="Q59" i="4"/>
  <c r="R58" i="4"/>
  <c r="Q58" i="4"/>
  <c r="R57" i="4"/>
  <c r="Q57" i="4"/>
  <c r="R56" i="4"/>
  <c r="Q56" i="4"/>
  <c r="R55" i="4"/>
  <c r="Q55" i="4"/>
  <c r="R54" i="4"/>
  <c r="Q54" i="4"/>
  <c r="R53" i="4"/>
  <c r="Q53" i="4"/>
  <c r="R52" i="4"/>
  <c r="Q52" i="4"/>
  <c r="R51" i="4"/>
  <c r="Q51" i="4"/>
  <c r="R50" i="4"/>
  <c r="Q50" i="4"/>
  <c r="R49" i="4"/>
  <c r="Q49" i="4"/>
  <c r="R48" i="4"/>
  <c r="Q48" i="4"/>
  <c r="R47" i="4"/>
  <c r="Q47" i="4"/>
  <c r="R46" i="4"/>
  <c r="Q46" i="4"/>
  <c r="R45" i="4"/>
  <c r="Q45" i="4"/>
  <c r="R44" i="4"/>
  <c r="Q44" i="4"/>
  <c r="R43" i="4"/>
  <c r="Q43" i="4"/>
  <c r="R42" i="4"/>
  <c r="Q42" i="4"/>
  <c r="R41" i="4"/>
  <c r="Q41" i="4"/>
  <c r="R40" i="4"/>
  <c r="Q40" i="4"/>
  <c r="R39" i="4"/>
  <c r="Q39" i="4"/>
  <c r="R38" i="4"/>
  <c r="Q38" i="4"/>
  <c r="R37" i="4"/>
  <c r="Q37" i="4"/>
  <c r="R36" i="4"/>
  <c r="Q36" i="4"/>
  <c r="R35" i="4"/>
  <c r="Q35" i="4"/>
  <c r="R34" i="4"/>
  <c r="Q34" i="4"/>
  <c r="R33" i="4"/>
  <c r="Q33" i="4"/>
  <c r="R32" i="4"/>
  <c r="Q32" i="4"/>
  <c r="R31" i="4"/>
  <c r="Q31" i="4"/>
  <c r="R30" i="4"/>
  <c r="Q30" i="4"/>
  <c r="R29" i="4"/>
  <c r="Q29" i="4"/>
  <c r="R28" i="4"/>
  <c r="Q28" i="4"/>
  <c r="R27" i="4"/>
  <c r="Q27" i="4"/>
  <c r="R26" i="4"/>
  <c r="Q26" i="4"/>
  <c r="R25" i="4"/>
  <c r="Q25" i="4"/>
  <c r="Q65" i="4" s="1"/>
  <c r="R24" i="4"/>
  <c r="Q24" i="4"/>
  <c r="R23" i="4"/>
  <c r="Q23" i="4"/>
  <c r="R22" i="4"/>
  <c r="Q22" i="4"/>
  <c r="R21" i="4"/>
  <c r="Q21" i="4"/>
  <c r="R20" i="4"/>
  <c r="Q20" i="4"/>
  <c r="R19" i="4"/>
  <c r="Q19" i="4"/>
  <c r="R18" i="4"/>
  <c r="Q18" i="4"/>
  <c r="R17" i="4"/>
  <c r="Q17" i="4"/>
  <c r="R16" i="4"/>
  <c r="Q16" i="4"/>
  <c r="R15" i="4"/>
  <c r="Q15" i="4"/>
  <c r="R14" i="4"/>
  <c r="Q14" i="4"/>
  <c r="R13" i="4"/>
  <c r="Q13" i="4"/>
  <c r="R12" i="4"/>
  <c r="Q12" i="4"/>
  <c r="R11" i="4"/>
  <c r="Q11" i="4"/>
  <c r="R10" i="4"/>
  <c r="Q10" i="4"/>
  <c r="R9" i="4"/>
  <c r="Q9" i="4"/>
  <c r="R8" i="4"/>
  <c r="Q8" i="4"/>
  <c r="R7" i="4"/>
  <c r="Q7" i="4"/>
  <c r="R6" i="4"/>
  <c r="Q6" i="4"/>
  <c r="R5" i="4"/>
  <c r="Q5" i="4"/>
  <c r="O71" i="4"/>
  <c r="N71" i="4"/>
  <c r="O70" i="4"/>
  <c r="N70" i="4"/>
  <c r="O69" i="4"/>
  <c r="N69" i="4"/>
  <c r="O68" i="4"/>
  <c r="N68" i="4"/>
  <c r="O67" i="4"/>
  <c r="N67" i="4"/>
  <c r="O66" i="4"/>
  <c r="N66" i="4"/>
  <c r="O65" i="4"/>
  <c r="N65" i="4"/>
  <c r="O64" i="4"/>
  <c r="N64" i="4"/>
  <c r="O63" i="4"/>
  <c r="N63" i="4"/>
  <c r="AA63" i="4" s="1"/>
  <c r="O62" i="4"/>
  <c r="AB62" i="4" s="1"/>
  <c r="N62" i="4"/>
  <c r="AA62" i="4" s="1"/>
  <c r="O61" i="4"/>
  <c r="AB61" i="4" s="1"/>
  <c r="N61" i="4"/>
  <c r="L71" i="4"/>
  <c r="K71" i="4"/>
  <c r="L70" i="4"/>
  <c r="K70" i="4"/>
  <c r="L69" i="4"/>
  <c r="K69" i="4"/>
  <c r="L68" i="4"/>
  <c r="K68" i="4"/>
  <c r="L67" i="4"/>
  <c r="K67" i="4"/>
  <c r="L66" i="4"/>
  <c r="K66" i="4"/>
  <c r="L65" i="4"/>
  <c r="K65" i="4"/>
  <c r="L64" i="4"/>
  <c r="K64" i="4"/>
  <c r="L63" i="4"/>
  <c r="K63" i="4"/>
  <c r="L62" i="4"/>
  <c r="K62" i="4"/>
  <c r="L61" i="4"/>
  <c r="K61" i="4"/>
  <c r="I71" i="4"/>
  <c r="H71" i="4"/>
  <c r="I70" i="4"/>
  <c r="H70" i="4"/>
  <c r="I69" i="4"/>
  <c r="H69" i="4"/>
  <c r="I68" i="4"/>
  <c r="H68" i="4"/>
  <c r="I67" i="4"/>
  <c r="H67" i="4"/>
  <c r="I66" i="4"/>
  <c r="H66" i="4"/>
  <c r="I65" i="4"/>
  <c r="H65" i="4"/>
  <c r="I64" i="4"/>
  <c r="H64" i="4"/>
  <c r="I63" i="4"/>
  <c r="H63" i="4"/>
  <c r="I62" i="4"/>
  <c r="H62" i="4"/>
  <c r="I61" i="4"/>
  <c r="H61" i="4"/>
  <c r="F71" i="4"/>
  <c r="E71" i="4"/>
  <c r="F70" i="4"/>
  <c r="E70" i="4"/>
  <c r="F69" i="4"/>
  <c r="E69" i="4"/>
  <c r="F68" i="4"/>
  <c r="E68" i="4"/>
  <c r="F67" i="4"/>
  <c r="E67" i="4"/>
  <c r="F66" i="4"/>
  <c r="E66" i="4"/>
  <c r="F65" i="4"/>
  <c r="E65" i="4"/>
  <c r="F64" i="4"/>
  <c r="E64" i="4"/>
  <c r="F63" i="4"/>
  <c r="E63" i="4"/>
  <c r="F62" i="4"/>
  <c r="E62" i="4"/>
  <c r="F61" i="4"/>
  <c r="E61" i="4"/>
  <c r="C71" i="4"/>
  <c r="C70" i="4"/>
  <c r="C69" i="4"/>
  <c r="C68" i="4"/>
  <c r="C67" i="4"/>
  <c r="C66" i="4"/>
  <c r="C65" i="4"/>
  <c r="C64" i="4"/>
  <c r="C63" i="4"/>
  <c r="C62" i="4"/>
  <c r="C61" i="4"/>
  <c r="B71" i="4"/>
  <c r="B70" i="4"/>
  <c r="B69" i="4"/>
  <c r="B68" i="4"/>
  <c r="B67" i="4"/>
  <c r="B66" i="4"/>
  <c r="B65" i="4"/>
  <c r="B64" i="4"/>
  <c r="B63" i="4"/>
  <c r="B62" i="4"/>
  <c r="B61" i="4"/>
  <c r="AA61" i="4" l="1"/>
  <c r="AA67" i="4"/>
  <c r="AB63" i="4"/>
  <c r="AB69" i="4"/>
  <c r="AA64" i="4"/>
  <c r="AA70" i="4"/>
  <c r="AB64" i="4"/>
  <c r="AB70" i="4"/>
  <c r="AB66" i="4"/>
  <c r="AA65" i="4"/>
  <c r="AA71" i="4"/>
  <c r="AB68" i="4"/>
  <c r="AB65" i="4"/>
  <c r="AB71" i="4"/>
  <c r="AB67" i="4"/>
  <c r="AA68" i="4"/>
  <c r="AA69" i="4"/>
  <c r="AA66" i="4"/>
  <c r="Q64" i="4"/>
  <c r="D74" i="6"/>
  <c r="AD72" i="6"/>
  <c r="Q67" i="4"/>
  <c r="Q70" i="4"/>
  <c r="Q63" i="4"/>
  <c r="Q69" i="4"/>
  <c r="K72" i="4"/>
  <c r="Q62" i="4"/>
  <c r="Q66" i="4"/>
  <c r="H72" i="4"/>
  <c r="Y70" i="6"/>
  <c r="Y67" i="6"/>
  <c r="Y68" i="6"/>
  <c r="Y66" i="6"/>
  <c r="Y71" i="6"/>
  <c r="Q74" i="6"/>
  <c r="T72" i="6"/>
  <c r="W72" i="6"/>
  <c r="U72" i="6"/>
  <c r="R74" i="6"/>
  <c r="U74" i="6" s="1"/>
  <c r="G74" i="6"/>
  <c r="S72" i="6"/>
  <c r="V61" i="6"/>
  <c r="Y69" i="6"/>
  <c r="Y63" i="6"/>
  <c r="V64" i="6"/>
  <c r="Y64" i="6"/>
  <c r="Y62" i="6"/>
  <c r="Y65" i="6"/>
  <c r="Q61" i="4"/>
  <c r="Q68" i="4"/>
  <c r="Q71" i="4"/>
  <c r="L72" i="4"/>
  <c r="F72" i="4"/>
  <c r="R61" i="4"/>
  <c r="R62" i="4"/>
  <c r="R63" i="4"/>
  <c r="R64" i="4"/>
  <c r="R65" i="4"/>
  <c r="R66" i="4"/>
  <c r="R67" i="4"/>
  <c r="R68" i="4"/>
  <c r="R69" i="4"/>
  <c r="R70" i="4"/>
  <c r="R71" i="4"/>
  <c r="I72" i="4"/>
  <c r="C72" i="4"/>
  <c r="B72" i="4"/>
  <c r="E72" i="4"/>
  <c r="N72" i="4"/>
  <c r="AA72" i="4" s="1"/>
  <c r="O72" i="4"/>
  <c r="AB72" i="4" s="1"/>
  <c r="X74" i="6" l="1"/>
  <c r="S74" i="6"/>
  <c r="V74" i="6" s="1"/>
  <c r="V72" i="6"/>
  <c r="Y72" i="6"/>
  <c r="T74" i="6"/>
  <c r="W74" i="6"/>
  <c r="Q72" i="4"/>
  <c r="Q74" i="4" s="1"/>
  <c r="R72" i="4"/>
  <c r="X72" i="4" s="1"/>
  <c r="M33" i="4"/>
  <c r="G12" i="4"/>
  <c r="M41" i="4"/>
  <c r="J15" i="4"/>
  <c r="U73" i="4"/>
  <c r="S73" i="4"/>
  <c r="T73" i="4"/>
  <c r="P73" i="4"/>
  <c r="D73" i="4"/>
  <c r="G43" i="4"/>
  <c r="D28" i="4"/>
  <c r="D7" i="4"/>
  <c r="G49" i="4"/>
  <c r="X60" i="4"/>
  <c r="P60" i="4"/>
  <c r="AC60" i="4" s="1"/>
  <c r="M60" i="4"/>
  <c r="J60" i="4"/>
  <c r="G60" i="4"/>
  <c r="D60" i="4"/>
  <c r="X59" i="4"/>
  <c r="P59" i="4"/>
  <c r="M59" i="4"/>
  <c r="J59" i="4"/>
  <c r="G59" i="4"/>
  <c r="D59" i="4"/>
  <c r="X58" i="4"/>
  <c r="W58" i="4"/>
  <c r="P58" i="4"/>
  <c r="M58" i="4"/>
  <c r="J58" i="4"/>
  <c r="G58" i="4"/>
  <c r="D58" i="4"/>
  <c r="T57" i="4"/>
  <c r="P57" i="4"/>
  <c r="M57" i="4"/>
  <c r="J57" i="4"/>
  <c r="G57" i="4"/>
  <c r="D57" i="4"/>
  <c r="X56" i="4"/>
  <c r="P56" i="4"/>
  <c r="M56" i="4"/>
  <c r="J56" i="4"/>
  <c r="G56" i="4"/>
  <c r="D56" i="4"/>
  <c r="P55" i="4"/>
  <c r="M55" i="4"/>
  <c r="J55" i="4"/>
  <c r="G55" i="4"/>
  <c r="D55" i="4"/>
  <c r="U54" i="4"/>
  <c r="P54" i="4"/>
  <c r="AC54" i="4" s="1"/>
  <c r="M54" i="4"/>
  <c r="J54" i="4"/>
  <c r="G54" i="4"/>
  <c r="D54" i="4"/>
  <c r="T53" i="4"/>
  <c r="P53" i="4"/>
  <c r="M53" i="4"/>
  <c r="J53" i="4"/>
  <c r="G53" i="4"/>
  <c r="D53" i="4"/>
  <c r="U52" i="4"/>
  <c r="P52" i="4"/>
  <c r="AC52" i="4" s="1"/>
  <c r="M52" i="4"/>
  <c r="J52" i="4"/>
  <c r="G52" i="4"/>
  <c r="D52" i="4"/>
  <c r="X51" i="4"/>
  <c r="P51" i="4"/>
  <c r="M51" i="4"/>
  <c r="J51" i="4"/>
  <c r="G51" i="4"/>
  <c r="D51" i="4"/>
  <c r="X50" i="4"/>
  <c r="P50" i="4"/>
  <c r="AC50" i="4" s="1"/>
  <c r="M50" i="4"/>
  <c r="J50" i="4"/>
  <c r="G50" i="4"/>
  <c r="D50" i="4"/>
  <c r="U49" i="4"/>
  <c r="P49" i="4"/>
  <c r="M49" i="4"/>
  <c r="J49" i="4"/>
  <c r="D49" i="4"/>
  <c r="W48" i="4"/>
  <c r="P48" i="4"/>
  <c r="AC48" i="4" s="1"/>
  <c r="M48" i="4"/>
  <c r="J48" i="4"/>
  <c r="G48" i="4"/>
  <c r="D48" i="4"/>
  <c r="U47" i="4"/>
  <c r="T47" i="4"/>
  <c r="P47" i="4"/>
  <c r="M47" i="4"/>
  <c r="J47" i="4"/>
  <c r="G47" i="4"/>
  <c r="D47" i="4"/>
  <c r="X46" i="4"/>
  <c r="P46" i="4"/>
  <c r="AC46" i="4" s="1"/>
  <c r="M46" i="4"/>
  <c r="J46" i="4"/>
  <c r="G46" i="4"/>
  <c r="D46" i="4"/>
  <c r="T45" i="4"/>
  <c r="P45" i="4"/>
  <c r="M45" i="4"/>
  <c r="J45" i="4"/>
  <c r="G45" i="4"/>
  <c r="D45" i="4"/>
  <c r="U44" i="4"/>
  <c r="P44" i="4"/>
  <c r="AC44" i="4" s="1"/>
  <c r="M44" i="4"/>
  <c r="J44" i="4"/>
  <c r="G44" i="4"/>
  <c r="D44" i="4"/>
  <c r="U43" i="4"/>
  <c r="T43" i="4"/>
  <c r="P43" i="4"/>
  <c r="M43" i="4"/>
  <c r="J43" i="4"/>
  <c r="D43" i="4"/>
  <c r="X42" i="4"/>
  <c r="P42" i="4"/>
  <c r="AC42" i="4" s="1"/>
  <c r="M42" i="4"/>
  <c r="J42" i="4"/>
  <c r="G42" i="4"/>
  <c r="D42" i="4"/>
  <c r="W41" i="4"/>
  <c r="P41" i="4"/>
  <c r="J41" i="4"/>
  <c r="G41" i="4"/>
  <c r="D41" i="4"/>
  <c r="W40" i="4"/>
  <c r="P40" i="4"/>
  <c r="AC40" i="4" s="1"/>
  <c r="M40" i="4"/>
  <c r="J40" i="4"/>
  <c r="G40" i="4"/>
  <c r="D40" i="4"/>
  <c r="W39" i="4"/>
  <c r="P39" i="4"/>
  <c r="M39" i="4"/>
  <c r="J39" i="4"/>
  <c r="G39" i="4"/>
  <c r="D39" i="4"/>
  <c r="W38" i="4"/>
  <c r="P38" i="4"/>
  <c r="M38" i="4"/>
  <c r="J38" i="4"/>
  <c r="G38" i="4"/>
  <c r="D38" i="4"/>
  <c r="U37" i="4"/>
  <c r="W37" i="4"/>
  <c r="P37" i="4"/>
  <c r="M37" i="4"/>
  <c r="J37" i="4"/>
  <c r="G37" i="4"/>
  <c r="D37" i="4"/>
  <c r="X36" i="4"/>
  <c r="T36" i="4"/>
  <c r="P36" i="4"/>
  <c r="M36" i="4"/>
  <c r="J36" i="4"/>
  <c r="G36" i="4"/>
  <c r="D36" i="4"/>
  <c r="S35" i="4"/>
  <c r="T35" i="4"/>
  <c r="P35" i="4"/>
  <c r="M35" i="4"/>
  <c r="J35" i="4"/>
  <c r="G35" i="4"/>
  <c r="D35" i="4"/>
  <c r="U34" i="4"/>
  <c r="T34" i="4"/>
  <c r="P34" i="4"/>
  <c r="M34" i="4"/>
  <c r="J34" i="4"/>
  <c r="G34" i="4"/>
  <c r="D34" i="4"/>
  <c r="P33" i="4"/>
  <c r="J33" i="4"/>
  <c r="G33" i="4"/>
  <c r="D33" i="4"/>
  <c r="U32" i="4"/>
  <c r="W32" i="4"/>
  <c r="P32" i="4"/>
  <c r="M32" i="4"/>
  <c r="J32" i="4"/>
  <c r="G32" i="4"/>
  <c r="D32" i="4"/>
  <c r="W31" i="4"/>
  <c r="T31" i="4"/>
  <c r="P31" i="4"/>
  <c r="M31" i="4"/>
  <c r="J31" i="4"/>
  <c r="G31" i="4"/>
  <c r="D31" i="4"/>
  <c r="P30" i="4"/>
  <c r="M30" i="4"/>
  <c r="J30" i="4"/>
  <c r="G30" i="4"/>
  <c r="D30" i="4"/>
  <c r="T29" i="4"/>
  <c r="P29" i="4"/>
  <c r="M29" i="4"/>
  <c r="J29" i="4"/>
  <c r="G29" i="4"/>
  <c r="D29" i="4"/>
  <c r="U28" i="4"/>
  <c r="X28" i="4"/>
  <c r="P28" i="4"/>
  <c r="M28" i="4"/>
  <c r="J28" i="4"/>
  <c r="G28" i="4"/>
  <c r="T27" i="4"/>
  <c r="P27" i="4"/>
  <c r="M27" i="4"/>
  <c r="J27" i="4"/>
  <c r="G27" i="4"/>
  <c r="D27" i="4"/>
  <c r="P26" i="4"/>
  <c r="M26" i="4"/>
  <c r="J26" i="4"/>
  <c r="G26" i="4"/>
  <c r="D26" i="4"/>
  <c r="X25" i="4"/>
  <c r="T25" i="4"/>
  <c r="P25" i="4"/>
  <c r="M25" i="4"/>
  <c r="J25" i="4"/>
  <c r="G25" i="4"/>
  <c r="G65" i="4" s="1"/>
  <c r="D25" i="4"/>
  <c r="X24" i="4"/>
  <c r="W24" i="4"/>
  <c r="P24" i="4"/>
  <c r="M24" i="4"/>
  <c r="J24" i="4"/>
  <c r="G24" i="4"/>
  <c r="D24" i="4"/>
  <c r="U23" i="4"/>
  <c r="W23" i="4"/>
  <c r="P23" i="4"/>
  <c r="AC23" i="4" s="1"/>
  <c r="M23" i="4"/>
  <c r="J23" i="4"/>
  <c r="G23" i="4"/>
  <c r="D23" i="4"/>
  <c r="W22" i="4"/>
  <c r="P22" i="4"/>
  <c r="M22" i="4"/>
  <c r="J22" i="4"/>
  <c r="G22" i="4"/>
  <c r="D22" i="4"/>
  <c r="U21" i="4"/>
  <c r="T21" i="4"/>
  <c r="P21" i="4"/>
  <c r="AC21" i="4" s="1"/>
  <c r="M21" i="4"/>
  <c r="J21" i="4"/>
  <c r="G21" i="4"/>
  <c r="D21" i="4"/>
  <c r="X20" i="4"/>
  <c r="T20" i="4"/>
  <c r="P20" i="4"/>
  <c r="M20" i="4"/>
  <c r="J20" i="4"/>
  <c r="G20" i="4"/>
  <c r="D20" i="4"/>
  <c r="U19" i="4"/>
  <c r="P19" i="4"/>
  <c r="AC19" i="4" s="1"/>
  <c r="M19" i="4"/>
  <c r="J19" i="4"/>
  <c r="G19" i="4"/>
  <c r="D19" i="4"/>
  <c r="W18" i="4"/>
  <c r="P18" i="4"/>
  <c r="M18" i="4"/>
  <c r="J18" i="4"/>
  <c r="G18" i="4"/>
  <c r="D18" i="4"/>
  <c r="T17" i="4"/>
  <c r="W17" i="4"/>
  <c r="P17" i="4"/>
  <c r="M17" i="4"/>
  <c r="J17" i="4"/>
  <c r="G17" i="4"/>
  <c r="D17" i="4"/>
  <c r="X16" i="4"/>
  <c r="T16" i="4"/>
  <c r="P16" i="4"/>
  <c r="M16" i="4"/>
  <c r="J16" i="4"/>
  <c r="G16" i="4"/>
  <c r="D16" i="4"/>
  <c r="X15" i="4"/>
  <c r="S15" i="4"/>
  <c r="P15" i="4"/>
  <c r="M15" i="4"/>
  <c r="G15" i="4"/>
  <c r="D15" i="4"/>
  <c r="X14" i="4"/>
  <c r="T14" i="4"/>
  <c r="P14" i="4"/>
  <c r="M14" i="4"/>
  <c r="J14" i="4"/>
  <c r="G14" i="4"/>
  <c r="D14" i="4"/>
  <c r="U13" i="4"/>
  <c r="P13" i="4"/>
  <c r="M13" i="4"/>
  <c r="J13" i="4"/>
  <c r="G13" i="4"/>
  <c r="D13" i="4"/>
  <c r="U12" i="4"/>
  <c r="W12" i="4"/>
  <c r="P12" i="4"/>
  <c r="AC12" i="4" s="1"/>
  <c r="M12" i="4"/>
  <c r="J12" i="4"/>
  <c r="D12" i="4"/>
  <c r="X11" i="4"/>
  <c r="T11" i="4"/>
  <c r="P11" i="4"/>
  <c r="M11" i="4"/>
  <c r="J11" i="4"/>
  <c r="G11" i="4"/>
  <c r="D11" i="4"/>
  <c r="W10" i="4"/>
  <c r="P10" i="4"/>
  <c r="AC10" i="4" s="1"/>
  <c r="M10" i="4"/>
  <c r="J10" i="4"/>
  <c r="G10" i="4"/>
  <c r="D10" i="4"/>
  <c r="U9" i="4"/>
  <c r="T9" i="4"/>
  <c r="W9" i="4"/>
  <c r="P9" i="4"/>
  <c r="M9" i="4"/>
  <c r="J9" i="4"/>
  <c r="G9" i="4"/>
  <c r="D9" i="4"/>
  <c r="X8" i="4"/>
  <c r="P8" i="4"/>
  <c r="AC8" i="4" s="1"/>
  <c r="M8" i="4"/>
  <c r="J8" i="4"/>
  <c r="G8" i="4"/>
  <c r="D8" i="4"/>
  <c r="T7" i="4"/>
  <c r="P7" i="4"/>
  <c r="M7" i="4"/>
  <c r="J7" i="4"/>
  <c r="G7" i="4"/>
  <c r="X6" i="4"/>
  <c r="W6" i="4"/>
  <c r="P6" i="4"/>
  <c r="AC6" i="4" s="1"/>
  <c r="M6" i="4"/>
  <c r="J6" i="4"/>
  <c r="G6" i="4"/>
  <c r="D6" i="4"/>
  <c r="X5" i="4"/>
  <c r="P5" i="4"/>
  <c r="M5" i="4"/>
  <c r="J5" i="4"/>
  <c r="G5" i="4"/>
  <c r="D5" i="4"/>
  <c r="W44" i="4"/>
  <c r="B74" i="4"/>
  <c r="W14" i="4"/>
  <c r="W11" i="4"/>
  <c r="T6" i="4"/>
  <c r="T33" i="4"/>
  <c r="W33" i="4"/>
  <c r="T12" i="4"/>
  <c r="T18" i="4"/>
  <c r="U24" i="4"/>
  <c r="T38" i="4"/>
  <c r="X23" i="4"/>
  <c r="U36" i="4"/>
  <c r="U15" i="4"/>
  <c r="T58" i="4"/>
  <c r="S39" i="4"/>
  <c r="U7" i="4"/>
  <c r="X27" i="4"/>
  <c r="U27" i="4"/>
  <c r="W25" i="4"/>
  <c r="U55" i="4"/>
  <c r="X55" i="4"/>
  <c r="U48" i="4"/>
  <c r="X48" i="4"/>
  <c r="T60" i="4"/>
  <c r="W60" i="4"/>
  <c r="T8" i="4"/>
  <c r="W8" i="4"/>
  <c r="W30" i="4"/>
  <c r="T30" i="4"/>
  <c r="T32" i="4"/>
  <c r="U35" i="4"/>
  <c r="T44" i="4"/>
  <c r="T59" i="4"/>
  <c r="W59" i="4"/>
  <c r="T39" i="4"/>
  <c r="X7" i="4"/>
  <c r="U16" i="4"/>
  <c r="X34" i="4"/>
  <c r="X49" i="4"/>
  <c r="S44" i="4"/>
  <c r="W43" i="4"/>
  <c r="U42" i="4"/>
  <c r="T41" i="4"/>
  <c r="W70" i="4"/>
  <c r="T40" i="4"/>
  <c r="S29" i="4"/>
  <c r="W29" i="4"/>
  <c r="L74" i="4"/>
  <c r="S16" i="4"/>
  <c r="K74" i="4"/>
  <c r="U58" i="4"/>
  <c r="X54" i="4"/>
  <c r="S53" i="4"/>
  <c r="W53" i="4"/>
  <c r="X52" i="4"/>
  <c r="S50" i="4"/>
  <c r="T48" i="4"/>
  <c r="S48" i="4"/>
  <c r="Y48" i="4" s="1"/>
  <c r="X47" i="4"/>
  <c r="W47" i="4"/>
  <c r="U46" i="4"/>
  <c r="X44" i="4"/>
  <c r="S42" i="4"/>
  <c r="S34" i="4"/>
  <c r="W67" i="4"/>
  <c r="U25" i="4"/>
  <c r="T64" i="4"/>
  <c r="X21" i="4"/>
  <c r="H74" i="4"/>
  <c r="S21" i="4"/>
  <c r="Y21" i="4" s="1"/>
  <c r="W21" i="4"/>
  <c r="I74" i="4"/>
  <c r="X19" i="4"/>
  <c r="S14" i="4"/>
  <c r="T10" i="4"/>
  <c r="S8" i="4"/>
  <c r="S6" i="4"/>
  <c r="U6" i="4"/>
  <c r="S58" i="4"/>
  <c r="W57" i="4"/>
  <c r="U56" i="4"/>
  <c r="U51" i="4"/>
  <c r="U50" i="4"/>
  <c r="W45" i="4"/>
  <c r="T37" i="4"/>
  <c r="S36" i="4"/>
  <c r="X35" i="4"/>
  <c r="X32" i="4"/>
  <c r="U29" i="4"/>
  <c r="W27" i="4"/>
  <c r="S27" i="4"/>
  <c r="S23" i="4"/>
  <c r="T23" i="4"/>
  <c r="T22" i="4"/>
  <c r="W20" i="4"/>
  <c r="F74" i="4"/>
  <c r="W16" i="4"/>
  <c r="E74" i="4"/>
  <c r="U14" i="4"/>
  <c r="X13" i="4"/>
  <c r="S12" i="4"/>
  <c r="X12" i="4"/>
  <c r="U61" i="4"/>
  <c r="X9" i="4"/>
  <c r="S9" i="4"/>
  <c r="U8" i="4"/>
  <c r="T61" i="4"/>
  <c r="U5" i="4"/>
  <c r="W46" i="4"/>
  <c r="S46" i="4"/>
  <c r="T71" i="4"/>
  <c r="W69" i="4"/>
  <c r="U10" i="4"/>
  <c r="X10" i="4"/>
  <c r="S10" i="4"/>
  <c r="U26" i="4"/>
  <c r="X26" i="4"/>
  <c r="X38" i="4"/>
  <c r="S69" i="4"/>
  <c r="U38" i="4"/>
  <c r="S38" i="4"/>
  <c r="T49" i="4"/>
  <c r="S49" i="4"/>
  <c r="W49" i="4"/>
  <c r="W56" i="4"/>
  <c r="S56" i="4"/>
  <c r="V56" i="4" s="1"/>
  <c r="T56" i="4"/>
  <c r="O74" i="4"/>
  <c r="S22" i="4"/>
  <c r="U22" i="4"/>
  <c r="X22" i="4"/>
  <c r="S55" i="4"/>
  <c r="W55" i="4"/>
  <c r="T55" i="4"/>
  <c r="T46" i="4"/>
  <c r="S18" i="4"/>
  <c r="X18" i="4"/>
  <c r="U18" i="4"/>
  <c r="U20" i="4"/>
  <c r="S20" i="4"/>
  <c r="X33" i="4"/>
  <c r="X68" i="4"/>
  <c r="U33" i="4"/>
  <c r="S33" i="4"/>
  <c r="S41" i="4"/>
  <c r="U41" i="4"/>
  <c r="X41" i="4"/>
  <c r="X45" i="4"/>
  <c r="S45" i="4"/>
  <c r="U45" i="4"/>
  <c r="S52" i="4"/>
  <c r="T52" i="4"/>
  <c r="W52" i="4"/>
  <c r="T69" i="4"/>
  <c r="U70" i="4"/>
  <c r="U17" i="4"/>
  <c r="S17" i="4"/>
  <c r="X17" i="4"/>
  <c r="S28" i="4"/>
  <c r="W28" i="4"/>
  <c r="T28" i="4"/>
  <c r="X31" i="4"/>
  <c r="S31" i="4"/>
  <c r="U31" i="4"/>
  <c r="X40" i="4"/>
  <c r="U40" i="4"/>
  <c r="S40" i="4"/>
  <c r="T51" i="4"/>
  <c r="W51" i="4"/>
  <c r="S51" i="4"/>
  <c r="U11" i="4"/>
  <c r="S11" i="4"/>
  <c r="W15" i="4"/>
  <c r="T15" i="4"/>
  <c r="X30" i="4"/>
  <c r="U30" i="4"/>
  <c r="U53" i="4"/>
  <c r="X53" i="4"/>
  <c r="X57" i="4"/>
  <c r="S57" i="4"/>
  <c r="S59" i="4"/>
  <c r="U59" i="4"/>
  <c r="U60" i="4"/>
  <c r="S60" i="4"/>
  <c r="S37" i="4"/>
  <c r="S32" i="4"/>
  <c r="S30" i="4"/>
  <c r="X37" i="4"/>
  <c r="S25" i="4"/>
  <c r="S47" i="4"/>
  <c r="V47" i="4" s="1"/>
  <c r="U57" i="4"/>
  <c r="S5" i="4"/>
  <c r="T5" i="4"/>
  <c r="W5" i="4"/>
  <c r="W7" i="4"/>
  <c r="S7" i="4"/>
  <c r="T19" i="4"/>
  <c r="W19" i="4"/>
  <c r="S19" i="4"/>
  <c r="X29" i="4"/>
  <c r="W34" i="4"/>
  <c r="T68" i="4"/>
  <c r="W35" i="4"/>
  <c r="W36" i="4"/>
  <c r="T42" i="4"/>
  <c r="W42" i="4"/>
  <c r="X43" i="4"/>
  <c r="S43" i="4"/>
  <c r="T13" i="4"/>
  <c r="W13" i="4"/>
  <c r="S13" i="4"/>
  <c r="Y13" i="4" s="1"/>
  <c r="S24" i="4"/>
  <c r="Y24" i="4" s="1"/>
  <c r="T24" i="4"/>
  <c r="W26" i="4"/>
  <c r="S26" i="4"/>
  <c r="V26" i="4" s="1"/>
  <c r="T26" i="4"/>
  <c r="U39" i="4"/>
  <c r="X39" i="4"/>
  <c r="N74" i="4"/>
  <c r="T50" i="4"/>
  <c r="W50" i="4"/>
  <c r="T54" i="4"/>
  <c r="S54" i="4"/>
  <c r="W54" i="4"/>
  <c r="T67" i="4"/>
  <c r="T70" i="4"/>
  <c r="U68" i="4"/>
  <c r="W64" i="4"/>
  <c r="X61" i="4"/>
  <c r="U64" i="4"/>
  <c r="S64" i="4"/>
  <c r="X64" i="4"/>
  <c r="W63" i="4"/>
  <c r="T63" i="4"/>
  <c r="S61" i="4"/>
  <c r="W61" i="4"/>
  <c r="S67" i="4"/>
  <c r="X67" i="4"/>
  <c r="U62" i="4"/>
  <c r="X62" i="4"/>
  <c r="X65" i="4"/>
  <c r="U65" i="4"/>
  <c r="T66" i="4"/>
  <c r="W66" i="4"/>
  <c r="S66" i="4"/>
  <c r="W71" i="4"/>
  <c r="S71" i="4"/>
  <c r="U67" i="4"/>
  <c r="U66" i="4"/>
  <c r="X66" i="4"/>
  <c r="U71" i="4"/>
  <c r="X71" i="4"/>
  <c r="X70" i="4"/>
  <c r="S70" i="4"/>
  <c r="U69" i="4"/>
  <c r="X69" i="4"/>
  <c r="T65" i="4"/>
  <c r="S65" i="4"/>
  <c r="W65" i="4"/>
  <c r="W68" i="4"/>
  <c r="S68" i="4"/>
  <c r="W62" i="4"/>
  <c r="S62" i="4"/>
  <c r="T62" i="4"/>
  <c r="U63" i="4"/>
  <c r="X63" i="4"/>
  <c r="S63" i="4"/>
  <c r="U72" i="4" l="1"/>
  <c r="AC31" i="4"/>
  <c r="AC14" i="4"/>
  <c r="AC35" i="4"/>
  <c r="AC43" i="4"/>
  <c r="AC20" i="4"/>
  <c r="AC37" i="4"/>
  <c r="AC41" i="4"/>
  <c r="AC45" i="4"/>
  <c r="AC47" i="4"/>
  <c r="AC49" i="4"/>
  <c r="AC51" i="4"/>
  <c r="AC55" i="4"/>
  <c r="AC39" i="4"/>
  <c r="AC57" i="4"/>
  <c r="AC53" i="4"/>
  <c r="AC11" i="4"/>
  <c r="AC22" i="4"/>
  <c r="AC29" i="4"/>
  <c r="AC9" i="4"/>
  <c r="AC18" i="4"/>
  <c r="AC59" i="4"/>
  <c r="AC13" i="4"/>
  <c r="AC24" i="4"/>
  <c r="AC28" i="4"/>
  <c r="AC34" i="4"/>
  <c r="AC27" i="4"/>
  <c r="AC7" i="4"/>
  <c r="AC32" i="4"/>
  <c r="AC16" i="4"/>
  <c r="AC25" i="4"/>
  <c r="AC33" i="4"/>
  <c r="AC5" i="4"/>
  <c r="AC15" i="4"/>
  <c r="AC30" i="4"/>
  <c r="AC17" i="4"/>
  <c r="AC26" i="4"/>
  <c r="AC36" i="4"/>
  <c r="AC56" i="4"/>
  <c r="AC58" i="4"/>
  <c r="P69" i="4"/>
  <c r="AC38" i="4"/>
  <c r="Y34" i="4"/>
  <c r="P65" i="4"/>
  <c r="V73" i="4"/>
  <c r="W72" i="4"/>
  <c r="V49" i="4"/>
  <c r="D69" i="4"/>
  <c r="V69" i="4" s="1"/>
  <c r="V41" i="4"/>
  <c r="Y38" i="4"/>
  <c r="Y74" i="6"/>
  <c r="M69" i="4"/>
  <c r="D65" i="4"/>
  <c r="V65" i="4" s="1"/>
  <c r="P71" i="4"/>
  <c r="Y31" i="4"/>
  <c r="J66" i="4"/>
  <c r="R74" i="4"/>
  <c r="X74" i="4" s="1"/>
  <c r="Y46" i="4"/>
  <c r="Y49" i="4"/>
  <c r="Y60" i="4"/>
  <c r="Y55" i="4"/>
  <c r="V40" i="4"/>
  <c r="D68" i="4"/>
  <c r="V68" i="4" s="1"/>
  <c r="V35" i="4"/>
  <c r="V27" i="4"/>
  <c r="V8" i="4"/>
  <c r="V6" i="4"/>
  <c r="M64" i="4"/>
  <c r="Y52" i="4"/>
  <c r="M61" i="4"/>
  <c r="M63" i="4"/>
  <c r="Y12" i="4"/>
  <c r="J67" i="4"/>
  <c r="Y54" i="4"/>
  <c r="Y30" i="4"/>
  <c r="Y44" i="4"/>
  <c r="V21" i="4"/>
  <c r="G66" i="4"/>
  <c r="V34" i="4"/>
  <c r="Y35" i="4"/>
  <c r="G70" i="4"/>
  <c r="Y15" i="4"/>
  <c r="Y7" i="4"/>
  <c r="Y5" i="4"/>
  <c r="Y20" i="4"/>
  <c r="Y18" i="4"/>
  <c r="Y23" i="4"/>
  <c r="Y41" i="4"/>
  <c r="V30" i="4"/>
  <c r="Y32" i="4"/>
  <c r="G67" i="4"/>
  <c r="V58" i="4"/>
  <c r="D71" i="4"/>
  <c r="V71" i="4" s="1"/>
  <c r="V43" i="4"/>
  <c r="V31" i="4"/>
  <c r="V17" i="4"/>
  <c r="V16" i="4"/>
  <c r="D62" i="4"/>
  <c r="V62" i="4" s="1"/>
  <c r="V14" i="4"/>
  <c r="D61" i="4"/>
  <c r="V61" i="4" s="1"/>
  <c r="P61" i="4"/>
  <c r="V55" i="4"/>
  <c r="Y8" i="4"/>
  <c r="M70" i="4"/>
  <c r="M65" i="4"/>
  <c r="M66" i="4"/>
  <c r="V24" i="4"/>
  <c r="V60" i="4"/>
  <c r="M67" i="4"/>
  <c r="M62" i="4"/>
  <c r="M71" i="4"/>
  <c r="M68" i="4"/>
  <c r="W74" i="4"/>
  <c r="V12" i="4"/>
  <c r="Y53" i="4"/>
  <c r="V18" i="4"/>
  <c r="V20" i="4"/>
  <c r="Y25" i="4"/>
  <c r="Y37" i="4"/>
  <c r="Y59" i="4"/>
  <c r="Y45" i="4"/>
  <c r="J68" i="4"/>
  <c r="J71" i="4"/>
  <c r="J62" i="4"/>
  <c r="Y47" i="4"/>
  <c r="Y51" i="4"/>
  <c r="J65" i="4"/>
  <c r="Y65" i="4" s="1"/>
  <c r="J70" i="4"/>
  <c r="Y11" i="4"/>
  <c r="J61" i="4"/>
  <c r="J63" i="4"/>
  <c r="J64" i="4"/>
  <c r="J69" i="4"/>
  <c r="V15" i="4"/>
  <c r="V50" i="4"/>
  <c r="D64" i="4"/>
  <c r="V64" i="4" s="1"/>
  <c r="V19" i="4"/>
  <c r="V7" i="4"/>
  <c r="V57" i="4"/>
  <c r="V9" i="4"/>
  <c r="D67" i="4"/>
  <c r="V67" i="4" s="1"/>
  <c r="D63" i="4"/>
  <c r="V63" i="4" s="1"/>
  <c r="V52" i="4"/>
  <c r="V33" i="4"/>
  <c r="D66" i="4"/>
  <c r="V66" i="4" s="1"/>
  <c r="D70" i="4"/>
  <c r="V70" i="4" s="1"/>
  <c r="Y22" i="4"/>
  <c r="G61" i="4"/>
  <c r="G62" i="4"/>
  <c r="G68" i="4"/>
  <c r="G71" i="4"/>
  <c r="Y28" i="4"/>
  <c r="Y58" i="4"/>
  <c r="Y42" i="4"/>
  <c r="G63" i="4"/>
  <c r="G64" i="4"/>
  <c r="G69" i="4"/>
  <c r="Y10" i="4"/>
  <c r="Y36" i="4"/>
  <c r="Y29" i="4"/>
  <c r="Y39" i="4"/>
  <c r="Y27" i="4"/>
  <c r="V53" i="4"/>
  <c r="Y57" i="4"/>
  <c r="Y43" i="4"/>
  <c r="Y56" i="4"/>
  <c r="V45" i="4"/>
  <c r="V59" i="4"/>
  <c r="V25" i="4"/>
  <c r="Y19" i="4"/>
  <c r="V11" i="4"/>
  <c r="V29" i="4"/>
  <c r="V37" i="4"/>
  <c r="V38" i="4"/>
  <c r="V28" i="4"/>
  <c r="V51" i="4"/>
  <c r="P63" i="4"/>
  <c r="V46" i="4"/>
  <c r="V10" i="4"/>
  <c r="Y16" i="4"/>
  <c r="Y17" i="4"/>
  <c r="Y33" i="4"/>
  <c r="Y6" i="4"/>
  <c r="Y50" i="4"/>
  <c r="P67" i="4"/>
  <c r="P70" i="4"/>
  <c r="V13" i="4"/>
  <c r="Y26" i="4"/>
  <c r="V23" i="4"/>
  <c r="P64" i="4"/>
  <c r="AC64" i="4" s="1"/>
  <c r="V32" i="4"/>
  <c r="S72" i="4"/>
  <c r="S74" i="4" s="1"/>
  <c r="V22" i="4"/>
  <c r="Y14" i="4"/>
  <c r="V44" i="4"/>
  <c r="Y40" i="4"/>
  <c r="V48" i="4"/>
  <c r="P62" i="4"/>
  <c r="P66" i="4"/>
  <c r="P68" i="4"/>
  <c r="V54" i="4"/>
  <c r="Y9" i="4"/>
  <c r="V42" i="4"/>
  <c r="V36" i="4"/>
  <c r="V39" i="4"/>
  <c r="V5" i="4"/>
  <c r="T74" i="4"/>
  <c r="C74" i="4"/>
  <c r="T72" i="4"/>
  <c r="AC61" i="4" l="1"/>
  <c r="Y71" i="4"/>
  <c r="Y68" i="4"/>
  <c r="AC66" i="4"/>
  <c r="AC63" i="4"/>
  <c r="AC65" i="4"/>
  <c r="AC62" i="4"/>
  <c r="AC70" i="4"/>
  <c r="AC71" i="4"/>
  <c r="AC69" i="4"/>
  <c r="AC68" i="4"/>
  <c r="AC67" i="4"/>
  <c r="Y70" i="4"/>
  <c r="Y67" i="4"/>
  <c r="Y62" i="4"/>
  <c r="Y66" i="4"/>
  <c r="U74" i="4"/>
  <c r="J72" i="4"/>
  <c r="J74" i="4" s="1"/>
  <c r="M72" i="4"/>
  <c r="M74" i="4" s="1"/>
  <c r="Y69" i="4"/>
  <c r="Y61" i="4"/>
  <c r="G72" i="4"/>
  <c r="G74" i="4" s="1"/>
  <c r="D72" i="4"/>
  <c r="D74" i="4" s="1"/>
  <c r="V74" i="4" s="1"/>
  <c r="Y63" i="4"/>
  <c r="Y64" i="4"/>
  <c r="P72" i="4"/>
  <c r="P74" i="4" l="1"/>
  <c r="AC72" i="4"/>
  <c r="Y74" i="4"/>
  <c r="Y72" i="4"/>
  <c r="V72" i="4"/>
</calcChain>
</file>

<file path=xl/sharedStrings.xml><?xml version="1.0" encoding="utf-8"?>
<sst xmlns="http://schemas.openxmlformats.org/spreadsheetml/2006/main" count="756" uniqueCount="136">
  <si>
    <t>　　投 票 区</t>
  </si>
  <si>
    <t>男</t>
  </si>
  <si>
    <t>女</t>
  </si>
  <si>
    <t>計</t>
  </si>
  <si>
    <t>黒沢尻第</t>
  </si>
  <si>
    <t>小計</t>
  </si>
  <si>
    <t>合計</t>
  </si>
  <si>
    <t>期日前投票者（パル）</t>
    <rPh sb="0" eb="2">
      <t>キジツ</t>
    </rPh>
    <rPh sb="2" eb="3">
      <t>ゼン</t>
    </rPh>
    <rPh sb="3" eb="5">
      <t>トウヒョウ</t>
    </rPh>
    <rPh sb="5" eb="6">
      <t>シャ</t>
    </rPh>
    <phoneticPr fontId="2"/>
  </si>
  <si>
    <t>不在者投票者</t>
    <rPh sb="0" eb="3">
      <t>フザイシャ</t>
    </rPh>
    <rPh sb="3" eb="6">
      <t>トウヒョウシャ</t>
    </rPh>
    <phoneticPr fontId="2"/>
  </si>
  <si>
    <t>当日投票者</t>
    <rPh sb="0" eb="2">
      <t>トウジツ</t>
    </rPh>
    <rPh sb="2" eb="5">
      <t>トウヒョウシャ</t>
    </rPh>
    <phoneticPr fontId="2"/>
  </si>
  <si>
    <t>投票者合計</t>
    <rPh sb="0" eb="3">
      <t>トウヒョウシャ</t>
    </rPh>
    <rPh sb="3" eb="5">
      <t>ゴウケイ</t>
    </rPh>
    <phoneticPr fontId="2"/>
  </si>
  <si>
    <t>飯豊第</t>
    <phoneticPr fontId="2"/>
  </si>
  <si>
    <t>二子第</t>
    <phoneticPr fontId="2"/>
  </si>
  <si>
    <t>更木第</t>
    <phoneticPr fontId="2"/>
  </si>
  <si>
    <t>黒岩第</t>
    <phoneticPr fontId="2"/>
  </si>
  <si>
    <t>口内第</t>
    <phoneticPr fontId="2"/>
  </si>
  <si>
    <t>稲瀬第</t>
    <phoneticPr fontId="2"/>
  </si>
  <si>
    <t>相去第</t>
    <phoneticPr fontId="2"/>
  </si>
  <si>
    <t>鬼柳第</t>
    <phoneticPr fontId="2"/>
  </si>
  <si>
    <t>江釣子第</t>
    <phoneticPr fontId="2"/>
  </si>
  <si>
    <t>和賀第</t>
    <phoneticPr fontId="2"/>
  </si>
  <si>
    <t>投票率</t>
    <rPh sb="0" eb="2">
      <t>トウヒョウ</t>
    </rPh>
    <rPh sb="2" eb="3">
      <t>リツ</t>
    </rPh>
    <phoneticPr fontId="2"/>
  </si>
  <si>
    <t>在外投票</t>
    <rPh sb="0" eb="2">
      <t>ザイガイ</t>
    </rPh>
    <rPh sb="2" eb="4">
      <t>トウヒョウ</t>
    </rPh>
    <phoneticPr fontId="2"/>
  </si>
  <si>
    <t>総合計</t>
    <rPh sb="0" eb="1">
      <t>ソウ</t>
    </rPh>
    <rPh sb="1" eb="3">
      <t>ゴウケイ</t>
    </rPh>
    <phoneticPr fontId="2"/>
  </si>
  <si>
    <t>-</t>
    <phoneticPr fontId="2"/>
  </si>
  <si>
    <t>期日前投票の割合</t>
    <rPh sb="0" eb="2">
      <t>キジツ</t>
    </rPh>
    <rPh sb="2" eb="3">
      <t>ゼン</t>
    </rPh>
    <rPh sb="3" eb="5">
      <t>トウヒョウ</t>
    </rPh>
    <rPh sb="6" eb="8">
      <t>ワリアイ</t>
    </rPh>
    <phoneticPr fontId="2"/>
  </si>
  <si>
    <t>黒沢尻第1</t>
    <phoneticPr fontId="2"/>
  </si>
  <si>
    <t>黒沢尻第2</t>
  </si>
  <si>
    <t>黒沢尻第3</t>
  </si>
  <si>
    <t>黒沢尻第4</t>
  </si>
  <si>
    <t>黒沢尻第5</t>
  </si>
  <si>
    <t>黒沢尻第6</t>
  </si>
  <si>
    <t>黒沢尻第7</t>
  </si>
  <si>
    <t>黒沢尻第8</t>
  </si>
  <si>
    <t>黒沢尻第9</t>
  </si>
  <si>
    <t>黒沢尻第10</t>
  </si>
  <si>
    <t>飯豊第1</t>
    <phoneticPr fontId="2"/>
  </si>
  <si>
    <t>飯豊第2</t>
    <phoneticPr fontId="2"/>
  </si>
  <si>
    <t>飯豊第3</t>
    <phoneticPr fontId="2"/>
  </si>
  <si>
    <t>飯豊第4</t>
    <phoneticPr fontId="2"/>
  </si>
  <si>
    <t>飯豊第5</t>
    <phoneticPr fontId="2"/>
  </si>
  <si>
    <t>二子第1</t>
    <phoneticPr fontId="2"/>
  </si>
  <si>
    <t>二子第2</t>
    <phoneticPr fontId="2"/>
  </si>
  <si>
    <t>二子第3</t>
    <phoneticPr fontId="2"/>
  </si>
  <si>
    <t>更木第1</t>
    <phoneticPr fontId="2"/>
  </si>
  <si>
    <t>更木第2</t>
    <phoneticPr fontId="2"/>
  </si>
  <si>
    <t>黒岩第1</t>
    <phoneticPr fontId="2"/>
  </si>
  <si>
    <t>黒岩第2</t>
    <phoneticPr fontId="2"/>
  </si>
  <si>
    <t>口内第1</t>
    <phoneticPr fontId="2"/>
  </si>
  <si>
    <t>口内第2</t>
    <phoneticPr fontId="2"/>
  </si>
  <si>
    <t>口内第3</t>
    <phoneticPr fontId="2"/>
  </si>
  <si>
    <t>口内第4</t>
    <phoneticPr fontId="2"/>
  </si>
  <si>
    <t>稲瀬第1</t>
    <phoneticPr fontId="2"/>
  </si>
  <si>
    <t>稲瀬第2</t>
    <phoneticPr fontId="2"/>
  </si>
  <si>
    <t>相去第1</t>
    <phoneticPr fontId="2"/>
  </si>
  <si>
    <t>相去第2</t>
    <phoneticPr fontId="2"/>
  </si>
  <si>
    <t>相去第3</t>
    <phoneticPr fontId="2"/>
  </si>
  <si>
    <t>相去第4</t>
    <phoneticPr fontId="2"/>
  </si>
  <si>
    <t>相去第5</t>
    <phoneticPr fontId="2"/>
  </si>
  <si>
    <t>鬼柳第1</t>
    <phoneticPr fontId="2"/>
  </si>
  <si>
    <t>鬼柳第2</t>
    <phoneticPr fontId="2"/>
  </si>
  <si>
    <t>鬼柳第3</t>
    <phoneticPr fontId="2"/>
  </si>
  <si>
    <t>江釣子第1</t>
    <phoneticPr fontId="2"/>
  </si>
  <si>
    <t>江釣子第2</t>
    <phoneticPr fontId="2"/>
  </si>
  <si>
    <t>江釣子第3</t>
    <phoneticPr fontId="2"/>
  </si>
  <si>
    <t>江釣子第4</t>
    <phoneticPr fontId="2"/>
  </si>
  <si>
    <t>江釣子第5</t>
    <phoneticPr fontId="2"/>
  </si>
  <si>
    <t>和賀第1</t>
    <phoneticPr fontId="2"/>
  </si>
  <si>
    <t>和賀第2</t>
    <phoneticPr fontId="2"/>
  </si>
  <si>
    <t>和賀第3</t>
  </si>
  <si>
    <t>和賀第4</t>
  </si>
  <si>
    <t>和賀第5</t>
  </si>
  <si>
    <t>和賀第6</t>
  </si>
  <si>
    <t>和賀第7</t>
  </si>
  <si>
    <t>和賀第8</t>
  </si>
  <si>
    <t>和賀第9</t>
  </si>
  <si>
    <t>和賀第10</t>
  </si>
  <si>
    <t>和賀第11</t>
  </si>
  <si>
    <t>和賀第12</t>
  </si>
  <si>
    <t>和賀第13</t>
  </si>
  <si>
    <t>和賀第14</t>
  </si>
  <si>
    <t>和賀第15</t>
  </si>
  <si>
    <t>投 票 区</t>
    <phoneticPr fontId="2"/>
  </si>
  <si>
    <t>黒沢尻地区計</t>
    <rPh sb="0" eb="2">
      <t>クロサワ</t>
    </rPh>
    <rPh sb="2" eb="3">
      <t>ジリ</t>
    </rPh>
    <rPh sb="3" eb="5">
      <t>チク</t>
    </rPh>
    <phoneticPr fontId="2"/>
  </si>
  <si>
    <t>飯豊地区計</t>
    <rPh sb="0" eb="2">
      <t>イイトヨ</t>
    </rPh>
    <rPh sb="2" eb="4">
      <t>チク</t>
    </rPh>
    <phoneticPr fontId="2"/>
  </si>
  <si>
    <t>二子地区計</t>
    <rPh sb="0" eb="2">
      <t>フタゴ</t>
    </rPh>
    <rPh sb="2" eb="4">
      <t>チク</t>
    </rPh>
    <phoneticPr fontId="2"/>
  </si>
  <si>
    <t>更木地区計</t>
    <rPh sb="0" eb="1">
      <t>サラ</t>
    </rPh>
    <rPh sb="1" eb="2">
      <t>キ</t>
    </rPh>
    <rPh sb="2" eb="4">
      <t>チク</t>
    </rPh>
    <phoneticPr fontId="2"/>
  </si>
  <si>
    <t>黒岩地区計</t>
    <rPh sb="0" eb="2">
      <t>クロイワ</t>
    </rPh>
    <rPh sb="2" eb="4">
      <t>チク</t>
    </rPh>
    <phoneticPr fontId="2"/>
  </si>
  <si>
    <t>口内地区計</t>
    <rPh sb="0" eb="1">
      <t>クチ</t>
    </rPh>
    <rPh sb="1" eb="2">
      <t>ナイ</t>
    </rPh>
    <rPh sb="2" eb="4">
      <t>チク</t>
    </rPh>
    <phoneticPr fontId="2"/>
  </si>
  <si>
    <t>稲瀬地区計</t>
    <rPh sb="0" eb="1">
      <t>イナ</t>
    </rPh>
    <rPh sb="1" eb="2">
      <t>セ</t>
    </rPh>
    <rPh sb="2" eb="4">
      <t>チク</t>
    </rPh>
    <phoneticPr fontId="2"/>
  </si>
  <si>
    <t>相去地区計</t>
    <rPh sb="0" eb="2">
      <t>アイサリ</t>
    </rPh>
    <rPh sb="2" eb="4">
      <t>チク</t>
    </rPh>
    <phoneticPr fontId="2"/>
  </si>
  <si>
    <t>鬼柳地区計</t>
    <rPh sb="0" eb="2">
      <t>オニヤナギ</t>
    </rPh>
    <rPh sb="2" eb="4">
      <t>チク</t>
    </rPh>
    <phoneticPr fontId="2"/>
  </si>
  <si>
    <t>江釣子地区計</t>
    <rPh sb="0" eb="3">
      <t>エヅリコ</t>
    </rPh>
    <rPh sb="3" eb="5">
      <t>チク</t>
    </rPh>
    <phoneticPr fontId="2"/>
  </si>
  <si>
    <t>和賀地区計</t>
    <rPh sb="0" eb="2">
      <t>ワガ</t>
    </rPh>
    <rPh sb="2" eb="4">
      <t>チク</t>
    </rPh>
    <phoneticPr fontId="2"/>
  </si>
  <si>
    <t>令和６年10月27日執行　第50回衆議院議員総選挙（小選挙区）</t>
    <rPh sb="0" eb="2">
      <t>レイワ</t>
    </rPh>
    <rPh sb="3" eb="4">
      <t>ネン</t>
    </rPh>
    <rPh sb="6" eb="7">
      <t>ガツ</t>
    </rPh>
    <rPh sb="9" eb="10">
      <t>ニチ</t>
    </rPh>
    <rPh sb="10" eb="12">
      <t>シッコウ</t>
    </rPh>
    <rPh sb="13" eb="14">
      <t>ダイ</t>
    </rPh>
    <rPh sb="16" eb="17">
      <t>カイ</t>
    </rPh>
    <rPh sb="17" eb="20">
      <t>シュウギイン</t>
    </rPh>
    <rPh sb="20" eb="22">
      <t>ギイン</t>
    </rPh>
    <rPh sb="22" eb="25">
      <t>ソウセンキョ</t>
    </rPh>
    <rPh sb="26" eb="30">
      <t>ショウセンキョク</t>
    </rPh>
    <phoneticPr fontId="2"/>
  </si>
  <si>
    <t>令和６年10月27日現在有権者数</t>
    <rPh sb="0" eb="2">
      <t>レイワ</t>
    </rPh>
    <rPh sb="12" eb="15">
      <t>ユウケンシャ</t>
    </rPh>
    <phoneticPr fontId="2"/>
  </si>
  <si>
    <t>期日前投票者（本庁舎）</t>
    <rPh sb="0" eb="2">
      <t>キジツ</t>
    </rPh>
    <rPh sb="2" eb="3">
      <t>ゼン</t>
    </rPh>
    <rPh sb="3" eb="5">
      <t>トウヒョウ</t>
    </rPh>
    <rPh sb="5" eb="6">
      <t>シャ</t>
    </rPh>
    <rPh sb="7" eb="10">
      <t>ホンチョウシャ</t>
    </rPh>
    <phoneticPr fontId="2"/>
  </si>
  <si>
    <t>当日投票率</t>
    <rPh sb="0" eb="2">
      <t>トウジツ</t>
    </rPh>
    <rPh sb="2" eb="4">
      <t>トウヒョウ</t>
    </rPh>
    <rPh sb="4" eb="5">
      <t>リツ</t>
    </rPh>
    <phoneticPr fontId="2"/>
  </si>
  <si>
    <t>令和６年10月27日執行　第50回衆議院議員総選挙（比例代表）</t>
    <rPh sb="0" eb="2">
      <t>レイワ</t>
    </rPh>
    <rPh sb="3" eb="4">
      <t>ネン</t>
    </rPh>
    <rPh sb="6" eb="7">
      <t>ガツ</t>
    </rPh>
    <rPh sb="9" eb="10">
      <t>ニチ</t>
    </rPh>
    <rPh sb="10" eb="12">
      <t>シッコウ</t>
    </rPh>
    <rPh sb="13" eb="14">
      <t>ダイ</t>
    </rPh>
    <rPh sb="16" eb="17">
      <t>カイ</t>
    </rPh>
    <rPh sb="17" eb="20">
      <t>シュウギイン</t>
    </rPh>
    <rPh sb="20" eb="22">
      <t>ギイン</t>
    </rPh>
    <rPh sb="22" eb="25">
      <t>ソウセンキョ</t>
    </rPh>
    <rPh sb="26" eb="30">
      <t>ヒレイダイヒョウ</t>
    </rPh>
    <phoneticPr fontId="2"/>
  </si>
  <si>
    <t>令和６年10月27日執行　第26回最高裁判所裁判官国民審査</t>
    <rPh sb="0" eb="2">
      <t>レイワ</t>
    </rPh>
    <rPh sb="3" eb="4">
      <t>ネン</t>
    </rPh>
    <rPh sb="6" eb="7">
      <t>ガツ</t>
    </rPh>
    <rPh sb="9" eb="10">
      <t>ニチ</t>
    </rPh>
    <rPh sb="10" eb="12">
      <t>シッコウ</t>
    </rPh>
    <rPh sb="13" eb="14">
      <t>ダイ</t>
    </rPh>
    <rPh sb="16" eb="17">
      <t>カイ</t>
    </rPh>
    <rPh sb="17" eb="19">
      <t>サイコウ</t>
    </rPh>
    <rPh sb="19" eb="21">
      <t>サイバン</t>
    </rPh>
    <rPh sb="21" eb="22">
      <t>ショ</t>
    </rPh>
    <rPh sb="22" eb="25">
      <t>サイバンカン</t>
    </rPh>
    <rPh sb="25" eb="27">
      <t>コクミン</t>
    </rPh>
    <rPh sb="27" eb="29">
      <t>シンサ</t>
    </rPh>
    <phoneticPr fontId="2"/>
  </si>
  <si>
    <t>令和６年10月27日執行　参議院岩手県選出議員補欠選挙</t>
    <rPh sb="0" eb="2">
      <t>レイワ</t>
    </rPh>
    <rPh sb="3" eb="4">
      <t>ネン</t>
    </rPh>
    <rPh sb="6" eb="7">
      <t>ガツ</t>
    </rPh>
    <rPh sb="9" eb="10">
      <t>ニチ</t>
    </rPh>
    <rPh sb="10" eb="12">
      <t>シッコウ</t>
    </rPh>
    <rPh sb="13" eb="16">
      <t>サンギイン</t>
    </rPh>
    <rPh sb="16" eb="19">
      <t>イワテケン</t>
    </rPh>
    <rPh sb="19" eb="21">
      <t>センシュツ</t>
    </rPh>
    <rPh sb="21" eb="23">
      <t>ギイン</t>
    </rPh>
    <rPh sb="23" eb="25">
      <t>ホケツ</t>
    </rPh>
    <rPh sb="25" eb="27">
      <t>センキョ</t>
    </rPh>
    <phoneticPr fontId="2"/>
  </si>
  <si>
    <t>黒沢尻第1</t>
  </si>
  <si>
    <t>飯豊第1</t>
  </si>
  <si>
    <t>飯豊第2</t>
  </si>
  <si>
    <t>飯豊第3</t>
  </si>
  <si>
    <t>飯豊第4</t>
  </si>
  <si>
    <t>飯豊第5</t>
  </si>
  <si>
    <t>二子第1</t>
  </si>
  <si>
    <t>二子第2</t>
  </si>
  <si>
    <t>二子第3</t>
  </si>
  <si>
    <t>更木第1</t>
  </si>
  <si>
    <t>更木第2</t>
  </si>
  <si>
    <t>黒岩第1</t>
  </si>
  <si>
    <t>黒岩第2</t>
  </si>
  <si>
    <t>口内第1</t>
  </si>
  <si>
    <t>口内第2</t>
  </si>
  <si>
    <t>口内第3</t>
  </si>
  <si>
    <t>口内第4</t>
  </si>
  <si>
    <t>稲瀬第1</t>
  </si>
  <si>
    <t>稲瀬第2</t>
  </si>
  <si>
    <t>相去第1</t>
  </si>
  <si>
    <t>相去第2</t>
  </si>
  <si>
    <t>相去第3</t>
  </si>
  <si>
    <t>相去第4</t>
  </si>
  <si>
    <t>相去第5</t>
  </si>
  <si>
    <t>鬼柳第1</t>
  </si>
  <si>
    <t>鬼柳第2</t>
  </si>
  <si>
    <t>鬼柳第3</t>
  </si>
  <si>
    <t>江釣子第1</t>
  </si>
  <si>
    <t>江釣子第2</t>
  </si>
  <si>
    <t>江釣子第3</t>
  </si>
  <si>
    <t>江釣子第4</t>
  </si>
  <si>
    <t>江釣子第5</t>
  </si>
  <si>
    <t>和賀第1</t>
  </si>
  <si>
    <t>和賀第2</t>
  </si>
  <si>
    <t>投 票 区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</si>
</sst>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</borders>
  <cellStyleXfs count="10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8" fontId="4" fillId="0" borderId="0" applyFont="0" applyFill="0" applyBorder="0" applyAlignment="0" applyProtection="0">
      <alignment vertical="center"/>
    </xf>
  </cellStyleXfs>
  <cellXfs count="253">
    <xf numFmtId="0" fontId="0" fillId="0" borderId="0" xfId="0"/>
    <xf numFmtId="38" fontId="3" fillId="0" borderId="1" xfId="9" applyFont="1" applyFill="1" applyBorder="1" applyAlignment="1" applyProtection="1"/>
    <xf numFmtId="38" fontId="3" fillId="0" borderId="2" xfId="9" applyFont="1" applyFill="1" applyBorder="1" applyAlignment="1" applyProtection="1"/>
    <xf numFmtId="38" fontId="3" fillId="0" borderId="3" xfId="9" applyFont="1" applyFill="1" applyBorder="1" applyAlignment="1" applyProtection="1"/>
    <xf numFmtId="38" fontId="3" fillId="0" borderId="4" xfId="9" applyFont="1" applyFill="1" applyBorder="1" applyAlignment="1" applyProtection="1"/>
    <xf numFmtId="38" fontId="3" fillId="0" borderId="5" xfId="9" applyFont="1" applyFill="1" applyBorder="1" applyAlignment="1" applyProtection="1"/>
    <xf numFmtId="38" fontId="3" fillId="0" borderId="6" xfId="9" applyFont="1" applyFill="1" applyBorder="1" applyAlignment="1" applyProtection="1"/>
    <xf numFmtId="38" fontId="3" fillId="0" borderId="7" xfId="9" applyFont="1" applyFill="1" applyBorder="1" applyAlignment="1" applyProtection="1"/>
    <xf numFmtId="38" fontId="3" fillId="0" borderId="10" xfId="9" applyFont="1" applyFill="1" applyBorder="1" applyAlignment="1" applyProtection="1">
      <alignment horizontal="center" vertical="center"/>
    </xf>
    <xf numFmtId="38" fontId="3" fillId="0" borderId="12" xfId="9" applyFont="1" applyFill="1" applyBorder="1" applyAlignment="1" applyProtection="1">
      <alignment horizontal="center" vertical="center"/>
    </xf>
    <xf numFmtId="38" fontId="3" fillId="0" borderId="13" xfId="9" applyFont="1" applyFill="1" applyBorder="1" applyAlignment="1" applyProtection="1">
      <alignment horizontal="center" vertical="center"/>
    </xf>
    <xf numFmtId="38" fontId="3" fillId="0" borderId="14" xfId="9" applyFont="1" applyFill="1" applyBorder="1" applyAlignment="1" applyProtection="1">
      <alignment horizontal="center" vertical="center"/>
    </xf>
    <xf numFmtId="38" fontId="3" fillId="0" borderId="15" xfId="9" applyFont="1" applyFill="1" applyBorder="1" applyAlignment="1" applyProtection="1">
      <alignment horizontal="center" vertical="center"/>
    </xf>
    <xf numFmtId="38" fontId="3" fillId="0" borderId="16" xfId="9" applyFont="1" applyFill="1" applyBorder="1" applyAlignment="1" applyProtection="1">
      <alignment horizontal="center" vertical="center"/>
    </xf>
    <xf numFmtId="38" fontId="3" fillId="0" borderId="10" xfId="9" applyFont="1" applyFill="1" applyBorder="1" applyAlignment="1" applyProtection="1">
      <alignment vertical="center"/>
    </xf>
    <xf numFmtId="38" fontId="3" fillId="0" borderId="12" xfId="9" applyFont="1" applyFill="1" applyBorder="1" applyAlignment="1" applyProtection="1">
      <alignment vertical="center"/>
    </xf>
    <xf numFmtId="38" fontId="3" fillId="0" borderId="13" xfId="9" applyFont="1" applyFill="1" applyBorder="1" applyAlignment="1" applyProtection="1">
      <alignment vertical="center"/>
    </xf>
    <xf numFmtId="38" fontId="3" fillId="0" borderId="18" xfId="9" applyFont="1" applyFill="1" applyBorder="1" applyAlignment="1" applyProtection="1">
      <alignment vertical="center"/>
    </xf>
    <xf numFmtId="38" fontId="3" fillId="0" borderId="19" xfId="9" applyFont="1" applyFill="1" applyBorder="1" applyAlignment="1" applyProtection="1">
      <alignment vertical="center"/>
    </xf>
    <xf numFmtId="38" fontId="3" fillId="0" borderId="20" xfId="9" applyFont="1" applyFill="1" applyBorder="1" applyAlignment="1" applyProtection="1">
      <alignment vertical="center"/>
    </xf>
    <xf numFmtId="38" fontId="3" fillId="0" borderId="21" xfId="9" applyFont="1" applyFill="1" applyBorder="1" applyAlignment="1" applyProtection="1">
      <alignment horizontal="center" vertical="center"/>
    </xf>
    <xf numFmtId="38" fontId="3" fillId="0" borderId="22" xfId="9" applyFont="1" applyFill="1" applyBorder="1" applyAlignment="1" applyProtection="1">
      <alignment horizontal="center" vertical="center"/>
    </xf>
    <xf numFmtId="38" fontId="3" fillId="0" borderId="23" xfId="9" applyFont="1" applyFill="1" applyBorder="1" applyAlignment="1" applyProtection="1">
      <alignment horizontal="center" vertical="center"/>
    </xf>
    <xf numFmtId="38" fontId="3" fillId="0" borderId="11" xfId="9" applyFont="1" applyFill="1" applyBorder="1" applyAlignment="1" applyProtection="1">
      <alignment vertical="center"/>
    </xf>
    <xf numFmtId="38" fontId="3" fillId="0" borderId="25" xfId="9" applyFont="1" applyFill="1" applyBorder="1" applyAlignment="1" applyProtection="1">
      <alignment vertical="center"/>
    </xf>
    <xf numFmtId="38" fontId="3" fillId="0" borderId="0" xfId="9" applyFont="1" applyFill="1" applyAlignment="1" applyProtection="1">
      <alignment vertical="center"/>
    </xf>
    <xf numFmtId="38" fontId="3" fillId="0" borderId="24" xfId="9" applyFont="1" applyFill="1" applyBorder="1" applyAlignment="1" applyProtection="1">
      <alignment horizontal="center" vertical="center"/>
    </xf>
    <xf numFmtId="38" fontId="3" fillId="0" borderId="30" xfId="9" applyFont="1" applyFill="1" applyBorder="1" applyAlignment="1" applyProtection="1">
      <alignment horizontal="center" shrinkToFit="1"/>
    </xf>
    <xf numFmtId="38" fontId="3" fillId="0" borderId="32" xfId="9" applyFont="1" applyFill="1" applyBorder="1" applyAlignment="1" applyProtection="1"/>
    <xf numFmtId="38" fontId="3" fillId="0" borderId="33" xfId="9" applyFont="1" applyFill="1" applyBorder="1" applyAlignment="1" applyProtection="1"/>
    <xf numFmtId="38" fontId="3" fillId="0" borderId="34" xfId="9" applyFont="1" applyFill="1" applyBorder="1" applyAlignment="1" applyProtection="1">
      <alignment horizontal="center" vertical="center"/>
    </xf>
    <xf numFmtId="38" fontId="3" fillId="0" borderId="36" xfId="9" applyFont="1" applyFill="1" applyBorder="1" applyAlignment="1" applyProtection="1"/>
    <xf numFmtId="38" fontId="3" fillId="0" borderId="37" xfId="9" applyFont="1" applyFill="1" applyBorder="1" applyAlignment="1" applyProtection="1"/>
    <xf numFmtId="38" fontId="3" fillId="2" borderId="38" xfId="9" applyFont="1" applyFill="1" applyBorder="1" applyAlignment="1" applyProtection="1">
      <alignment horizontal="center" vertical="center"/>
    </xf>
    <xf numFmtId="38" fontId="3" fillId="2" borderId="40" xfId="9" applyFont="1" applyFill="1" applyBorder="1" applyAlignment="1" applyProtection="1"/>
    <xf numFmtId="38" fontId="3" fillId="2" borderId="41" xfId="9" applyFont="1" applyFill="1" applyBorder="1" applyAlignment="1" applyProtection="1"/>
    <xf numFmtId="38" fontId="3" fillId="2" borderId="42" xfId="9" applyFont="1" applyFill="1" applyBorder="1" applyAlignment="1" applyProtection="1">
      <alignment vertical="center"/>
    </xf>
    <xf numFmtId="38" fontId="3" fillId="2" borderId="14" xfId="9" applyFont="1" applyFill="1" applyBorder="1" applyAlignment="1" applyProtection="1">
      <alignment horizontal="center" vertical="center"/>
    </xf>
    <xf numFmtId="38" fontId="3" fillId="2" borderId="1" xfId="9" applyFont="1" applyFill="1" applyBorder="1" applyAlignment="1" applyProtection="1"/>
    <xf numFmtId="38" fontId="3" fillId="2" borderId="2" xfId="9" applyFont="1" applyFill="1" applyBorder="1" applyAlignment="1" applyProtection="1"/>
    <xf numFmtId="38" fontId="3" fillId="2" borderId="18" xfId="9" applyFont="1" applyFill="1" applyBorder="1" applyAlignment="1" applyProtection="1">
      <alignment vertical="center"/>
    </xf>
    <xf numFmtId="38" fontId="3" fillId="2" borderId="16" xfId="9" applyFont="1" applyFill="1" applyBorder="1" applyAlignment="1" applyProtection="1">
      <alignment horizontal="center" vertical="center"/>
    </xf>
    <xf numFmtId="38" fontId="3" fillId="2" borderId="32" xfId="9" applyFont="1" applyFill="1" applyBorder="1" applyAlignment="1" applyProtection="1"/>
    <xf numFmtId="38" fontId="3" fillId="2" borderId="33" xfId="9" applyFont="1" applyFill="1" applyBorder="1" applyAlignment="1" applyProtection="1"/>
    <xf numFmtId="38" fontId="3" fillId="2" borderId="20" xfId="9" applyFont="1" applyFill="1" applyBorder="1" applyAlignment="1" applyProtection="1">
      <alignment vertical="center"/>
    </xf>
    <xf numFmtId="38" fontId="3" fillId="2" borderId="15" xfId="9" applyFont="1" applyFill="1" applyBorder="1" applyAlignment="1" applyProtection="1">
      <alignment horizontal="center" vertical="center"/>
    </xf>
    <xf numFmtId="38" fontId="3" fillId="2" borderId="3" xfId="9" applyFont="1" applyFill="1" applyBorder="1" applyAlignment="1" applyProtection="1"/>
    <xf numFmtId="38" fontId="3" fillId="2" borderId="4" xfId="9" applyFont="1" applyFill="1" applyBorder="1" applyAlignment="1" applyProtection="1"/>
    <xf numFmtId="38" fontId="3" fillId="2" borderId="19" xfId="9" applyFont="1" applyFill="1" applyBorder="1" applyAlignment="1" applyProtection="1">
      <alignment vertical="center"/>
    </xf>
    <xf numFmtId="38" fontId="3" fillId="2" borderId="43" xfId="9" applyFont="1" applyFill="1" applyBorder="1" applyAlignment="1" applyProtection="1">
      <alignment horizontal="center" shrinkToFit="1"/>
    </xf>
    <xf numFmtId="38" fontId="3" fillId="2" borderId="44" xfId="9" applyFont="1" applyFill="1" applyBorder="1" applyAlignment="1" applyProtection="1"/>
    <xf numFmtId="38" fontId="3" fillId="2" borderId="45" xfId="9" applyFont="1" applyFill="1" applyBorder="1" applyAlignment="1" applyProtection="1"/>
    <xf numFmtId="38" fontId="3" fillId="2" borderId="46" xfId="9" applyFont="1" applyFill="1" applyBorder="1" applyAlignment="1" applyProtection="1"/>
    <xf numFmtId="38" fontId="3" fillId="2" borderId="47" xfId="9" applyFont="1" applyFill="1" applyBorder="1" applyAlignment="1" applyProtection="1"/>
    <xf numFmtId="38" fontId="3" fillId="2" borderId="30" xfId="9" applyFont="1" applyFill="1" applyBorder="1" applyAlignment="1" applyProtection="1">
      <alignment horizontal="center" shrinkToFit="1"/>
    </xf>
    <xf numFmtId="38" fontId="3" fillId="2" borderId="5" xfId="9" applyFont="1" applyFill="1" applyBorder="1" applyAlignment="1" applyProtection="1"/>
    <xf numFmtId="38" fontId="3" fillId="2" borderId="6" xfId="9" applyFont="1" applyFill="1" applyBorder="1" applyAlignment="1" applyProtection="1"/>
    <xf numFmtId="38" fontId="3" fillId="2" borderId="7" xfId="9" applyFont="1" applyFill="1" applyBorder="1" applyAlignment="1" applyProtection="1"/>
    <xf numFmtId="38" fontId="3" fillId="2" borderId="49" xfId="9" applyFont="1" applyFill="1" applyBorder="1" applyAlignment="1" applyProtection="1">
      <alignment horizontal="center" vertical="center" shrinkToFit="1"/>
    </xf>
    <xf numFmtId="38" fontId="3" fillId="2" borderId="10" xfId="9" applyFont="1" applyFill="1" applyBorder="1" applyAlignment="1" applyProtection="1">
      <alignment vertical="center"/>
    </xf>
    <xf numFmtId="38" fontId="3" fillId="2" borderId="12" xfId="9" applyFont="1" applyFill="1" applyBorder="1" applyAlignment="1" applyProtection="1">
      <alignment vertical="center"/>
    </xf>
    <xf numFmtId="38" fontId="3" fillId="2" borderId="13" xfId="9" applyFont="1" applyFill="1" applyBorder="1" applyAlignment="1" applyProtection="1">
      <alignment vertical="center"/>
    </xf>
    <xf numFmtId="38" fontId="3" fillId="2" borderId="51" xfId="9" applyFont="1" applyFill="1" applyBorder="1" applyAlignment="1" applyProtection="1">
      <alignment vertical="center"/>
    </xf>
    <xf numFmtId="38" fontId="3" fillId="2" borderId="52" xfId="9" applyFont="1" applyFill="1" applyBorder="1" applyAlignment="1" applyProtection="1">
      <alignment horizontal="right" vertical="center"/>
    </xf>
    <xf numFmtId="38" fontId="3" fillId="2" borderId="51" xfId="9" applyFont="1" applyFill="1" applyBorder="1" applyAlignment="1" applyProtection="1">
      <alignment horizontal="right" vertical="center"/>
    </xf>
    <xf numFmtId="38" fontId="3" fillId="2" borderId="25" xfId="9" applyFont="1" applyFill="1" applyBorder="1" applyAlignment="1" applyProtection="1">
      <alignment vertical="center"/>
      <protection locked="0"/>
    </xf>
    <xf numFmtId="38" fontId="3" fillId="2" borderId="51" xfId="9" applyFont="1" applyFill="1" applyBorder="1" applyAlignment="1" applyProtection="1">
      <alignment vertical="center"/>
      <protection locked="0"/>
    </xf>
    <xf numFmtId="38" fontId="3" fillId="2" borderId="0" xfId="9" applyFont="1" applyFill="1" applyBorder="1" applyAlignment="1" applyProtection="1">
      <alignment horizontal="center" vertical="center"/>
    </xf>
    <xf numFmtId="38" fontId="3" fillId="0" borderId="50" xfId="9" applyFont="1" applyFill="1" applyBorder="1" applyAlignment="1" applyProtection="1">
      <alignment horizontal="left" vertical="center"/>
    </xf>
    <xf numFmtId="38" fontId="3" fillId="2" borderId="61" xfId="9" applyFont="1" applyFill="1" applyBorder="1" applyAlignment="1" applyProtection="1">
      <alignment horizontal="center" vertical="center"/>
    </xf>
    <xf numFmtId="38" fontId="3" fillId="0" borderId="62" xfId="9" applyFont="1" applyFill="1" applyBorder="1" applyAlignment="1" applyProtection="1">
      <alignment horizontal="center" vertical="center"/>
    </xf>
    <xf numFmtId="38" fontId="3" fillId="2" borderId="62" xfId="9" applyFont="1" applyFill="1" applyBorder="1" applyAlignment="1" applyProtection="1">
      <alignment horizontal="center" vertical="center"/>
    </xf>
    <xf numFmtId="38" fontId="3" fillId="0" borderId="63" xfId="9" applyFont="1" applyFill="1" applyBorder="1" applyAlignment="1" applyProtection="1">
      <alignment horizontal="center" vertical="center"/>
    </xf>
    <xf numFmtId="38" fontId="3" fillId="2" borderId="64" xfId="9" applyFont="1" applyFill="1" applyBorder="1" applyAlignment="1" applyProtection="1">
      <alignment horizontal="center" vertical="center"/>
    </xf>
    <xf numFmtId="38" fontId="3" fillId="2" borderId="63" xfId="9" applyFont="1" applyFill="1" applyBorder="1" applyAlignment="1" applyProtection="1">
      <alignment horizontal="center" vertical="center"/>
    </xf>
    <xf numFmtId="38" fontId="3" fillId="0" borderId="64" xfId="9" applyFont="1" applyFill="1" applyBorder="1" applyAlignment="1" applyProtection="1">
      <alignment horizontal="center" vertical="center"/>
    </xf>
    <xf numFmtId="38" fontId="3" fillId="0" borderId="67" xfId="9" applyFont="1" applyFill="1" applyBorder="1" applyAlignment="1" applyProtection="1">
      <alignment horizontal="center" vertical="center"/>
    </xf>
    <xf numFmtId="38" fontId="3" fillId="2" borderId="73" xfId="9" applyFont="1" applyFill="1" applyBorder="1" applyAlignment="1" applyProtection="1">
      <alignment horizontal="right" vertical="center"/>
    </xf>
    <xf numFmtId="38" fontId="3" fillId="0" borderId="0" xfId="9" applyFont="1" applyFill="1" applyAlignment="1" applyProtection="1"/>
    <xf numFmtId="38" fontId="3" fillId="0" borderId="17" xfId="9" applyFont="1" applyFill="1" applyBorder="1" applyAlignment="1" applyProtection="1">
      <alignment vertical="center"/>
    </xf>
    <xf numFmtId="38" fontId="3" fillId="2" borderId="39" xfId="9" applyFont="1" applyFill="1" applyBorder="1" applyProtection="1">
      <alignment vertical="center"/>
    </xf>
    <xf numFmtId="38" fontId="3" fillId="2" borderId="40" xfId="9" applyFont="1" applyFill="1" applyBorder="1" applyProtection="1">
      <alignment vertical="center"/>
    </xf>
    <xf numFmtId="40" fontId="3" fillId="2" borderId="39" xfId="9" applyNumberFormat="1" applyFont="1" applyFill="1" applyBorder="1" applyProtection="1">
      <alignment vertical="center"/>
    </xf>
    <xf numFmtId="40" fontId="3" fillId="2" borderId="40" xfId="9" applyNumberFormat="1" applyFont="1" applyFill="1" applyBorder="1" applyProtection="1">
      <alignment vertical="center"/>
    </xf>
    <xf numFmtId="40" fontId="3" fillId="2" borderId="41" xfId="9" applyNumberFormat="1" applyFont="1" applyFill="1" applyBorder="1" applyProtection="1">
      <alignment vertical="center"/>
    </xf>
    <xf numFmtId="40" fontId="3" fillId="2" borderId="68" xfId="9" applyNumberFormat="1" applyFont="1" applyFill="1" applyBorder="1" applyProtection="1">
      <alignment vertical="center"/>
    </xf>
    <xf numFmtId="38" fontId="3" fillId="2" borderId="0" xfId="9" applyFont="1" applyFill="1" applyAlignment="1" applyProtection="1"/>
    <xf numFmtId="38" fontId="3" fillId="0" borderId="8" xfId="9" applyFont="1" applyFill="1" applyBorder="1" applyProtection="1">
      <alignment vertical="center"/>
    </xf>
    <xf numFmtId="38" fontId="3" fillId="0" borderId="1" xfId="9" applyFont="1" applyFill="1" applyBorder="1" applyProtection="1">
      <alignment vertical="center"/>
    </xf>
    <xf numFmtId="40" fontId="3" fillId="0" borderId="8" xfId="9" applyNumberFormat="1" applyFont="1" applyFill="1" applyBorder="1" applyProtection="1">
      <alignment vertical="center"/>
    </xf>
    <xf numFmtId="40" fontId="3" fillId="0" borderId="1" xfId="9" applyNumberFormat="1" applyFont="1" applyFill="1" applyBorder="1" applyProtection="1">
      <alignment vertical="center"/>
    </xf>
    <xf numFmtId="40" fontId="3" fillId="0" borderId="2" xfId="9" applyNumberFormat="1" applyFont="1" applyFill="1" applyBorder="1" applyProtection="1">
      <alignment vertical="center"/>
    </xf>
    <xf numFmtId="40" fontId="3" fillId="0" borderId="69" xfId="9" applyNumberFormat="1" applyFont="1" applyFill="1" applyBorder="1" applyProtection="1">
      <alignment vertical="center"/>
    </xf>
    <xf numFmtId="38" fontId="3" fillId="2" borderId="8" xfId="9" applyFont="1" applyFill="1" applyBorder="1" applyProtection="1">
      <alignment vertical="center"/>
    </xf>
    <xf numFmtId="38" fontId="3" fillId="2" borderId="1" xfId="9" applyFont="1" applyFill="1" applyBorder="1" applyProtection="1">
      <alignment vertical="center"/>
    </xf>
    <xf numFmtId="40" fontId="3" fillId="2" borderId="8" xfId="9" applyNumberFormat="1" applyFont="1" applyFill="1" applyBorder="1" applyProtection="1">
      <alignment vertical="center"/>
    </xf>
    <xf numFmtId="40" fontId="3" fillId="2" borderId="1" xfId="9" applyNumberFormat="1" applyFont="1" applyFill="1" applyBorder="1" applyProtection="1">
      <alignment vertical="center"/>
    </xf>
    <xf numFmtId="40" fontId="3" fillId="2" borderId="2" xfId="9" applyNumberFormat="1" applyFont="1" applyFill="1" applyBorder="1" applyProtection="1">
      <alignment vertical="center"/>
    </xf>
    <xf numFmtId="40" fontId="3" fillId="2" borderId="69" xfId="9" applyNumberFormat="1" applyFont="1" applyFill="1" applyBorder="1" applyProtection="1">
      <alignment vertical="center"/>
    </xf>
    <xf numFmtId="38" fontId="3" fillId="0" borderId="9" xfId="9" applyFont="1" applyFill="1" applyBorder="1" applyProtection="1">
      <alignment vertical="center"/>
    </xf>
    <xf numFmtId="38" fontId="3" fillId="0" borderId="3" xfId="9" applyFont="1" applyFill="1" applyBorder="1" applyProtection="1">
      <alignment vertical="center"/>
    </xf>
    <xf numFmtId="40" fontId="3" fillId="0" borderId="9" xfId="9" applyNumberFormat="1" applyFont="1" applyFill="1" applyBorder="1" applyProtection="1">
      <alignment vertical="center"/>
    </xf>
    <xf numFmtId="40" fontId="3" fillId="0" borderId="3" xfId="9" applyNumberFormat="1" applyFont="1" applyFill="1" applyBorder="1" applyProtection="1">
      <alignment vertical="center"/>
    </xf>
    <xf numFmtId="40" fontId="3" fillId="0" borderId="4" xfId="9" applyNumberFormat="1" applyFont="1" applyFill="1" applyBorder="1" applyProtection="1">
      <alignment vertical="center"/>
    </xf>
    <xf numFmtId="40" fontId="3" fillId="0" borderId="70" xfId="9" applyNumberFormat="1" applyFont="1" applyFill="1" applyBorder="1" applyProtection="1">
      <alignment vertical="center"/>
    </xf>
    <xf numFmtId="38" fontId="3" fillId="2" borderId="31" xfId="9" applyFont="1" applyFill="1" applyBorder="1" applyProtection="1">
      <alignment vertical="center"/>
    </xf>
    <xf numFmtId="38" fontId="3" fillId="2" borderId="32" xfId="9" applyFont="1" applyFill="1" applyBorder="1" applyProtection="1">
      <alignment vertical="center"/>
    </xf>
    <xf numFmtId="40" fontId="3" fillId="2" borderId="31" xfId="9" applyNumberFormat="1" applyFont="1" applyFill="1" applyBorder="1" applyProtection="1">
      <alignment vertical="center"/>
    </xf>
    <xf numFmtId="40" fontId="3" fillId="2" borderId="32" xfId="9" applyNumberFormat="1" applyFont="1" applyFill="1" applyBorder="1" applyProtection="1">
      <alignment vertical="center"/>
    </xf>
    <xf numFmtId="40" fontId="3" fillId="2" borderId="33" xfId="9" applyNumberFormat="1" applyFont="1" applyFill="1" applyBorder="1" applyProtection="1">
      <alignment vertical="center"/>
    </xf>
    <xf numFmtId="40" fontId="3" fillId="2" borderId="71" xfId="9" applyNumberFormat="1" applyFont="1" applyFill="1" applyBorder="1" applyProtection="1">
      <alignment vertical="center"/>
    </xf>
    <xf numFmtId="38" fontId="3" fillId="2" borderId="9" xfId="9" applyFont="1" applyFill="1" applyBorder="1" applyProtection="1">
      <alignment vertical="center"/>
    </xf>
    <xf numFmtId="38" fontId="3" fillId="2" borderId="3" xfId="9" applyFont="1" applyFill="1" applyBorder="1" applyProtection="1">
      <alignment vertical="center"/>
    </xf>
    <xf numFmtId="40" fontId="3" fillId="2" borderId="9" xfId="9" applyNumberFormat="1" applyFont="1" applyFill="1" applyBorder="1" applyProtection="1">
      <alignment vertical="center"/>
    </xf>
    <xf numFmtId="40" fontId="3" fillId="2" borderId="3" xfId="9" applyNumberFormat="1" applyFont="1" applyFill="1" applyBorder="1" applyProtection="1">
      <alignment vertical="center"/>
    </xf>
    <xf numFmtId="40" fontId="3" fillId="2" borderId="4" xfId="9" applyNumberFormat="1" applyFont="1" applyFill="1" applyBorder="1" applyProtection="1">
      <alignment vertical="center"/>
    </xf>
    <xf numFmtId="40" fontId="3" fillId="2" borderId="70" xfId="9" applyNumberFormat="1" applyFont="1" applyFill="1" applyBorder="1" applyProtection="1">
      <alignment vertical="center"/>
    </xf>
    <xf numFmtId="38" fontId="3" fillId="0" borderId="31" xfId="9" applyFont="1" applyFill="1" applyBorder="1" applyProtection="1">
      <alignment vertical="center"/>
    </xf>
    <xf numFmtId="38" fontId="3" fillId="0" borderId="32" xfId="9" applyFont="1" applyFill="1" applyBorder="1" applyProtection="1">
      <alignment vertical="center"/>
    </xf>
    <xf numFmtId="40" fontId="3" fillId="0" borderId="31" xfId="9" applyNumberFormat="1" applyFont="1" applyFill="1" applyBorder="1" applyProtection="1">
      <alignment vertical="center"/>
    </xf>
    <xf numFmtId="40" fontId="3" fillId="0" borderId="32" xfId="9" applyNumberFormat="1" applyFont="1" applyFill="1" applyBorder="1" applyProtection="1">
      <alignment vertical="center"/>
    </xf>
    <xf numFmtId="40" fontId="3" fillId="0" borderId="33" xfId="9" applyNumberFormat="1" applyFont="1" applyFill="1" applyBorder="1" applyProtection="1">
      <alignment vertical="center"/>
    </xf>
    <xf numFmtId="40" fontId="3" fillId="0" borderId="71" xfId="9" applyNumberFormat="1" applyFont="1" applyFill="1" applyBorder="1" applyProtection="1">
      <alignment vertical="center"/>
    </xf>
    <xf numFmtId="38" fontId="3" fillId="0" borderId="35" xfId="9" applyFont="1" applyFill="1" applyBorder="1" applyProtection="1">
      <alignment vertical="center"/>
    </xf>
    <xf numFmtId="38" fontId="3" fillId="0" borderId="36" xfId="9" applyFont="1" applyFill="1" applyBorder="1" applyProtection="1">
      <alignment vertical="center"/>
    </xf>
    <xf numFmtId="40" fontId="3" fillId="0" borderId="35" xfId="9" applyNumberFormat="1" applyFont="1" applyFill="1" applyBorder="1" applyProtection="1">
      <alignment vertical="center"/>
    </xf>
    <xf numFmtId="40" fontId="3" fillId="0" borderId="36" xfId="9" applyNumberFormat="1" applyFont="1" applyFill="1" applyBorder="1" applyProtection="1">
      <alignment vertical="center"/>
    </xf>
    <xf numFmtId="40" fontId="3" fillId="0" borderId="37" xfId="9" applyNumberFormat="1" applyFont="1" applyFill="1" applyBorder="1" applyProtection="1">
      <alignment vertical="center"/>
    </xf>
    <xf numFmtId="40" fontId="3" fillId="0" borderId="72" xfId="9" applyNumberFormat="1" applyFont="1" applyFill="1" applyBorder="1" applyProtection="1">
      <alignment vertical="center"/>
    </xf>
    <xf numFmtId="40" fontId="3" fillId="2" borderId="44" xfId="9" applyNumberFormat="1" applyFont="1" applyFill="1" applyBorder="1" applyProtection="1">
      <alignment vertical="center"/>
    </xf>
    <xf numFmtId="40" fontId="3" fillId="2" borderId="45" xfId="9" applyNumberFormat="1" applyFont="1" applyFill="1" applyBorder="1" applyProtection="1">
      <alignment vertical="center"/>
    </xf>
    <xf numFmtId="40" fontId="3" fillId="2" borderId="47" xfId="9" applyNumberFormat="1" applyFont="1" applyFill="1" applyBorder="1" applyProtection="1">
      <alignment vertical="center"/>
    </xf>
    <xf numFmtId="40" fontId="3" fillId="2" borderId="48" xfId="9" applyNumberFormat="1" applyFont="1" applyFill="1" applyBorder="1" applyProtection="1">
      <alignment vertical="center"/>
    </xf>
    <xf numFmtId="40" fontId="3" fillId="0" borderId="5" xfId="9" applyNumberFormat="1" applyFont="1" applyFill="1" applyBorder="1" applyProtection="1">
      <alignment vertical="center"/>
    </xf>
    <xf numFmtId="40" fontId="3" fillId="0" borderId="6" xfId="9" applyNumberFormat="1" applyFont="1" applyFill="1" applyBorder="1" applyProtection="1">
      <alignment vertical="center"/>
    </xf>
    <xf numFmtId="40" fontId="3" fillId="0" borderId="7" xfId="9" applyNumberFormat="1" applyFont="1" applyFill="1" applyBorder="1" applyProtection="1">
      <alignment vertical="center"/>
    </xf>
    <xf numFmtId="40" fontId="3" fillId="0" borderId="59" xfId="9" applyNumberFormat="1" applyFont="1" applyFill="1" applyBorder="1" applyProtection="1">
      <alignment vertical="center"/>
    </xf>
    <xf numFmtId="40" fontId="3" fillId="2" borderId="5" xfId="9" applyNumberFormat="1" applyFont="1" applyFill="1" applyBorder="1" applyProtection="1">
      <alignment vertical="center"/>
    </xf>
    <xf numFmtId="40" fontId="3" fillId="2" borderId="6" xfId="9" applyNumberFormat="1" applyFont="1" applyFill="1" applyBorder="1" applyProtection="1">
      <alignment vertical="center"/>
    </xf>
    <xf numFmtId="40" fontId="3" fillId="2" borderId="7" xfId="9" applyNumberFormat="1" applyFont="1" applyFill="1" applyBorder="1" applyProtection="1">
      <alignment vertical="center"/>
    </xf>
    <xf numFmtId="40" fontId="3" fillId="2" borderId="59" xfId="9" applyNumberFormat="1" applyFont="1" applyFill="1" applyBorder="1" applyProtection="1">
      <alignment vertical="center"/>
    </xf>
    <xf numFmtId="40" fontId="3" fillId="2" borderId="10" xfId="9" applyNumberFormat="1" applyFont="1" applyFill="1" applyBorder="1" applyAlignment="1" applyProtection="1">
      <alignment vertical="center"/>
    </xf>
    <xf numFmtId="40" fontId="3" fillId="2" borderId="12" xfId="9" applyNumberFormat="1" applyFont="1" applyFill="1" applyBorder="1" applyAlignment="1" applyProtection="1">
      <alignment vertical="center"/>
    </xf>
    <xf numFmtId="40" fontId="3" fillId="2" borderId="13" xfId="9" applyNumberFormat="1" applyFont="1" applyFill="1" applyBorder="1" applyAlignment="1" applyProtection="1">
      <alignment vertical="center"/>
    </xf>
    <xf numFmtId="40" fontId="3" fillId="2" borderId="10" xfId="9" applyNumberFormat="1" applyFont="1" applyFill="1" applyBorder="1" applyProtection="1">
      <alignment vertical="center"/>
    </xf>
    <xf numFmtId="40" fontId="3" fillId="2" borderId="12" xfId="9" applyNumberFormat="1" applyFont="1" applyFill="1" applyBorder="1" applyProtection="1">
      <alignment vertical="center"/>
    </xf>
    <xf numFmtId="40" fontId="3" fillId="2" borderId="67" xfId="9" applyNumberFormat="1" applyFont="1" applyFill="1" applyBorder="1" applyProtection="1">
      <alignment vertical="center"/>
    </xf>
    <xf numFmtId="38" fontId="3" fillId="2" borderId="0" xfId="9" applyFont="1" applyFill="1" applyAlignment="1" applyProtection="1">
      <alignment vertical="center"/>
    </xf>
    <xf numFmtId="40" fontId="3" fillId="0" borderId="10" xfId="9" applyNumberFormat="1" applyFont="1" applyFill="1" applyBorder="1" applyAlignment="1" applyProtection="1">
      <alignment vertical="center"/>
    </xf>
    <xf numFmtId="40" fontId="3" fillId="0" borderId="12" xfId="9" applyNumberFormat="1" applyFont="1" applyFill="1" applyBorder="1" applyAlignment="1" applyProtection="1">
      <alignment vertical="center"/>
    </xf>
    <xf numFmtId="40" fontId="3" fillId="0" borderId="13" xfId="9" applyNumberFormat="1" applyFont="1" applyFill="1" applyBorder="1" applyAlignment="1" applyProtection="1">
      <alignment vertical="center"/>
    </xf>
    <xf numFmtId="40" fontId="3" fillId="0" borderId="10" xfId="9" applyNumberFormat="1" applyFont="1" applyFill="1" applyBorder="1" applyProtection="1">
      <alignment vertical="center"/>
    </xf>
    <xf numFmtId="40" fontId="3" fillId="0" borderId="12" xfId="9" applyNumberFormat="1" applyFont="1" applyFill="1" applyBorder="1" applyProtection="1">
      <alignment vertical="center"/>
    </xf>
    <xf numFmtId="40" fontId="3" fillId="0" borderId="67" xfId="9" applyNumberFormat="1" applyFont="1" applyFill="1" applyBorder="1" applyProtection="1">
      <alignment vertical="center"/>
    </xf>
    <xf numFmtId="38" fontId="3" fillId="2" borderId="25" xfId="9" applyFont="1" applyFill="1" applyBorder="1" applyAlignment="1" applyProtection="1">
      <alignment horizontal="right" vertical="center"/>
    </xf>
    <xf numFmtId="38" fontId="3" fillId="2" borderId="29" xfId="9" applyFont="1" applyFill="1" applyBorder="1" applyAlignment="1" applyProtection="1">
      <alignment horizontal="right" vertical="center"/>
    </xf>
    <xf numFmtId="38" fontId="3" fillId="2" borderId="53" xfId="9" applyFont="1" applyFill="1" applyBorder="1" applyProtection="1">
      <alignment vertical="center"/>
    </xf>
    <xf numFmtId="38" fontId="3" fillId="2" borderId="26" xfId="9" applyFont="1" applyFill="1" applyBorder="1" applyProtection="1">
      <alignment vertical="center"/>
    </xf>
    <xf numFmtId="40" fontId="3" fillId="2" borderId="53" xfId="9" applyNumberFormat="1" applyFont="1" applyFill="1" applyBorder="1" applyAlignment="1" applyProtection="1">
      <alignment vertical="center"/>
    </xf>
    <xf numFmtId="40" fontId="3" fillId="2" borderId="51" xfId="9" applyNumberFormat="1" applyFont="1" applyFill="1" applyBorder="1" applyAlignment="1" applyProtection="1">
      <alignment vertical="center"/>
    </xf>
    <xf numFmtId="40" fontId="3" fillId="2" borderId="52" xfId="9" applyNumberFormat="1" applyFont="1" applyFill="1" applyBorder="1" applyAlignment="1" applyProtection="1">
      <alignment vertical="center"/>
    </xf>
    <xf numFmtId="38" fontId="3" fillId="0" borderId="26" xfId="9" applyFont="1" applyFill="1" applyBorder="1" applyAlignment="1" applyProtection="1">
      <alignment vertical="center"/>
    </xf>
    <xf numFmtId="38" fontId="3" fillId="0" borderId="27" xfId="9" applyFont="1" applyFill="1" applyBorder="1" applyAlignment="1" applyProtection="1">
      <alignment vertical="center"/>
    </xf>
    <xf numFmtId="38" fontId="3" fillId="0" borderId="29" xfId="9" applyFont="1" applyFill="1" applyBorder="1" applyAlignment="1" applyProtection="1">
      <alignment vertical="center"/>
    </xf>
    <xf numFmtId="38" fontId="3" fillId="0" borderId="28" xfId="9" applyFont="1" applyFill="1" applyBorder="1" applyAlignment="1" applyProtection="1">
      <alignment vertical="center"/>
    </xf>
    <xf numFmtId="40" fontId="3" fillId="0" borderId="67" xfId="9" applyNumberFormat="1" applyFont="1" applyFill="1" applyBorder="1" applyAlignment="1" applyProtection="1">
      <alignment vertical="center"/>
    </xf>
    <xf numFmtId="38" fontId="3" fillId="2" borderId="39" xfId="9" applyFont="1" applyFill="1" applyBorder="1" applyProtection="1">
      <alignment vertical="center"/>
      <protection locked="0"/>
    </xf>
    <xf numFmtId="38" fontId="3" fillId="2" borderId="40" xfId="9" applyFont="1" applyFill="1" applyBorder="1" applyProtection="1">
      <alignment vertical="center"/>
      <protection locked="0"/>
    </xf>
    <xf numFmtId="38" fontId="3" fillId="0" borderId="8" xfId="9" applyFont="1" applyFill="1" applyBorder="1" applyProtection="1">
      <alignment vertical="center"/>
      <protection locked="0"/>
    </xf>
    <xf numFmtId="38" fontId="3" fillId="0" borderId="1" xfId="9" applyFont="1" applyFill="1" applyBorder="1" applyProtection="1">
      <alignment vertical="center"/>
      <protection locked="0"/>
    </xf>
    <xf numFmtId="38" fontId="3" fillId="2" borderId="8" xfId="9" applyFont="1" applyFill="1" applyBorder="1" applyProtection="1">
      <alignment vertical="center"/>
      <protection locked="0"/>
    </xf>
    <xf numFmtId="38" fontId="3" fillId="2" borderId="1" xfId="9" applyFont="1" applyFill="1" applyBorder="1" applyProtection="1">
      <alignment vertical="center"/>
      <protection locked="0"/>
    </xf>
    <xf numFmtId="38" fontId="3" fillId="0" borderId="9" xfId="9" applyFont="1" applyFill="1" applyBorder="1" applyProtection="1">
      <alignment vertical="center"/>
      <protection locked="0"/>
    </xf>
    <xf numFmtId="38" fontId="3" fillId="0" borderId="3" xfId="9" applyFont="1" applyFill="1" applyBorder="1" applyProtection="1">
      <alignment vertical="center"/>
      <protection locked="0"/>
    </xf>
    <xf numFmtId="38" fontId="3" fillId="2" borderId="31" xfId="9" applyFont="1" applyFill="1" applyBorder="1" applyAlignment="1" applyProtection="1">
      <protection locked="0"/>
    </xf>
    <xf numFmtId="38" fontId="3" fillId="2" borderId="32" xfId="9" applyFont="1" applyFill="1" applyBorder="1" applyAlignment="1" applyProtection="1">
      <protection locked="0"/>
    </xf>
    <xf numFmtId="38" fontId="3" fillId="0" borderId="8" xfId="9" applyFont="1" applyFill="1" applyBorder="1" applyAlignment="1" applyProtection="1">
      <protection locked="0"/>
    </xf>
    <xf numFmtId="38" fontId="3" fillId="0" borderId="1" xfId="9" applyFont="1" applyFill="1" applyBorder="1" applyAlignment="1" applyProtection="1">
      <protection locked="0"/>
    </xf>
    <xf numFmtId="38" fontId="3" fillId="2" borderId="8" xfId="9" applyFont="1" applyFill="1" applyBorder="1" applyAlignment="1" applyProtection="1">
      <protection locked="0"/>
    </xf>
    <xf numFmtId="38" fontId="3" fillId="2" borderId="1" xfId="9" applyFont="1" applyFill="1" applyBorder="1" applyAlignment="1" applyProtection="1">
      <protection locked="0"/>
    </xf>
    <xf numFmtId="38" fontId="3" fillId="2" borderId="9" xfId="9" applyFont="1" applyFill="1" applyBorder="1" applyAlignment="1" applyProtection="1">
      <protection locked="0"/>
    </xf>
    <xf numFmtId="38" fontId="3" fillId="2" borderId="3" xfId="9" applyFont="1" applyFill="1" applyBorder="1" applyAlignment="1" applyProtection="1">
      <protection locked="0"/>
    </xf>
    <xf numFmtId="38" fontId="3" fillId="0" borderId="31" xfId="9" applyFont="1" applyFill="1" applyBorder="1" applyAlignment="1" applyProtection="1">
      <protection locked="0"/>
    </xf>
    <xf numFmtId="38" fontId="3" fillId="0" borderId="32" xfId="9" applyFont="1" applyFill="1" applyBorder="1" applyAlignment="1" applyProtection="1">
      <protection locked="0"/>
    </xf>
    <xf numFmtId="38" fontId="3" fillId="0" borderId="9" xfId="9" applyFont="1" applyFill="1" applyBorder="1" applyAlignment="1" applyProtection="1">
      <protection locked="0"/>
    </xf>
    <xf numFmtId="38" fontId="3" fillId="0" borderId="3" xfId="9" applyFont="1" applyFill="1" applyBorder="1" applyAlignment="1" applyProtection="1">
      <protection locked="0"/>
    </xf>
    <xf numFmtId="38" fontId="3" fillId="0" borderId="35" xfId="9" applyFont="1" applyFill="1" applyBorder="1" applyAlignment="1" applyProtection="1">
      <protection locked="0"/>
    </xf>
    <xf numFmtId="38" fontId="3" fillId="0" borderId="36" xfId="9" applyFont="1" applyFill="1" applyBorder="1" applyAlignment="1" applyProtection="1">
      <protection locked="0"/>
    </xf>
    <xf numFmtId="38" fontId="3" fillId="0" borderId="0" xfId="9" applyFont="1" applyFill="1" applyAlignment="1" applyProtection="1">
      <alignment vertical="center"/>
      <protection locked="0"/>
    </xf>
    <xf numFmtId="38" fontId="3" fillId="2" borderId="50" xfId="9" applyFont="1" applyFill="1" applyBorder="1" applyAlignment="1" applyProtection="1">
      <alignment vertical="center"/>
      <protection locked="0"/>
    </xf>
    <xf numFmtId="38" fontId="3" fillId="0" borderId="74" xfId="9" applyFont="1" applyFill="1" applyBorder="1" applyAlignment="1" applyProtection="1">
      <alignment horizontal="center" vertical="center"/>
    </xf>
    <xf numFmtId="38" fontId="3" fillId="2" borderId="74" xfId="9" applyFont="1" applyFill="1" applyBorder="1" applyAlignment="1" applyProtection="1">
      <alignment horizontal="center" vertical="center"/>
    </xf>
    <xf numFmtId="38" fontId="3" fillId="0" borderId="75" xfId="9" applyFont="1" applyFill="1" applyBorder="1" applyAlignment="1" applyProtection="1">
      <alignment horizontal="center" vertical="center"/>
    </xf>
    <xf numFmtId="38" fontId="3" fillId="0" borderId="54" xfId="9" applyFont="1" applyFill="1" applyBorder="1" applyAlignment="1" applyProtection="1">
      <alignment horizontal="center" vertical="center" shrinkToFit="1"/>
    </xf>
    <xf numFmtId="38" fontId="3" fillId="0" borderId="66" xfId="9" applyFont="1" applyFill="1" applyBorder="1" applyAlignment="1" applyProtection="1">
      <alignment horizontal="center" vertical="center" shrinkToFit="1"/>
    </xf>
    <xf numFmtId="38" fontId="3" fillId="0" borderId="43" xfId="9" applyFont="1" applyFill="1" applyBorder="1" applyAlignment="1" applyProtection="1">
      <alignment horizontal="center" vertical="center" shrinkToFit="1"/>
      <protection locked="0"/>
    </xf>
    <xf numFmtId="38" fontId="3" fillId="0" borderId="55" xfId="9" applyFont="1" applyFill="1" applyBorder="1" applyAlignment="1" applyProtection="1">
      <alignment horizontal="center" vertical="center" shrinkToFit="1"/>
      <protection locked="0"/>
    </xf>
    <xf numFmtId="38" fontId="3" fillId="0" borderId="56" xfId="9" applyFont="1" applyFill="1" applyBorder="1" applyAlignment="1" applyProtection="1">
      <alignment horizontal="center" vertical="center" shrinkToFit="1"/>
      <protection locked="0"/>
    </xf>
    <xf numFmtId="38" fontId="3" fillId="0" borderId="56" xfId="9" applyFont="1" applyFill="1" applyBorder="1" applyAlignment="1" applyProtection="1">
      <alignment horizontal="center" vertical="center" shrinkToFit="1"/>
    </xf>
    <xf numFmtId="38" fontId="3" fillId="2" borderId="60" xfId="9" applyFont="1" applyFill="1" applyBorder="1" applyAlignment="1" applyProtection="1">
      <alignment horizontal="center"/>
    </xf>
    <xf numFmtId="38" fontId="3" fillId="2" borderId="57" xfId="9" applyFont="1" applyFill="1" applyBorder="1" applyAlignment="1" applyProtection="1">
      <alignment horizontal="center"/>
    </xf>
    <xf numFmtId="38" fontId="3" fillId="0" borderId="60" xfId="9" applyFont="1" applyFill="1" applyBorder="1" applyAlignment="1" applyProtection="1">
      <alignment horizontal="center"/>
    </xf>
    <xf numFmtId="38" fontId="3" fillId="0" borderId="57" xfId="9" applyFont="1" applyFill="1" applyBorder="1" applyAlignment="1" applyProtection="1">
      <alignment horizontal="center"/>
    </xf>
    <xf numFmtId="38" fontId="3" fillId="2" borderId="65" xfId="9" applyFont="1" applyFill="1" applyBorder="1" applyAlignment="1" applyProtection="1">
      <alignment horizontal="center" vertical="center"/>
    </xf>
    <xf numFmtId="38" fontId="3" fillId="2" borderId="58" xfId="9" applyFont="1" applyFill="1" applyBorder="1" applyAlignment="1" applyProtection="1">
      <alignment horizontal="center" vertical="center"/>
    </xf>
    <xf numFmtId="38" fontId="3" fillId="0" borderId="50" xfId="9" applyFont="1" applyFill="1" applyBorder="1" applyAlignment="1" applyProtection="1">
      <alignment horizontal="center" vertical="center"/>
    </xf>
    <xf numFmtId="38" fontId="3" fillId="0" borderId="17" xfId="9" applyFont="1" applyFill="1" applyBorder="1" applyAlignment="1" applyProtection="1">
      <alignment horizontal="center" vertical="center"/>
    </xf>
    <xf numFmtId="0" fontId="3" fillId="2" borderId="38" xfId="9" applyNumberFormat="1" applyFont="1" applyFill="1" applyBorder="1" applyAlignment="1" applyProtection="1">
      <alignment horizontal="center" vertical="center"/>
    </xf>
    <xf numFmtId="0" fontId="3" fillId="0" borderId="14" xfId="9" applyNumberFormat="1" applyFont="1" applyFill="1" applyBorder="1" applyAlignment="1" applyProtection="1">
      <alignment horizontal="center" vertical="center"/>
    </xf>
    <xf numFmtId="0" fontId="3" fillId="2" borderId="14" xfId="9" applyNumberFormat="1" applyFont="1" applyFill="1" applyBorder="1" applyAlignment="1" applyProtection="1">
      <alignment horizontal="center" vertical="center"/>
    </xf>
    <xf numFmtId="0" fontId="3" fillId="0" borderId="15" xfId="9" applyNumberFormat="1" applyFont="1" applyFill="1" applyBorder="1" applyAlignment="1" applyProtection="1">
      <alignment horizontal="center" vertical="center"/>
    </xf>
    <xf numFmtId="0" fontId="3" fillId="2" borderId="16" xfId="9" applyNumberFormat="1" applyFont="1" applyFill="1" applyBorder="1" applyAlignment="1" applyProtection="1">
      <alignment horizontal="center" vertical="center"/>
    </xf>
    <xf numFmtId="0" fontId="3" fillId="2" borderId="15" xfId="9" applyNumberFormat="1" applyFont="1" applyFill="1" applyBorder="1" applyAlignment="1" applyProtection="1">
      <alignment horizontal="center" vertical="center"/>
    </xf>
    <xf numFmtId="0" fontId="3" fillId="0" borderId="16" xfId="9" applyNumberFormat="1" applyFont="1" applyFill="1" applyBorder="1" applyAlignment="1" applyProtection="1">
      <alignment horizontal="center" vertical="center"/>
    </xf>
    <xf numFmtId="0" fontId="3" fillId="0" borderId="34" xfId="9" applyNumberFormat="1" applyFont="1" applyFill="1" applyBorder="1" applyAlignment="1" applyProtection="1">
      <alignment horizontal="center" vertical="center"/>
    </xf>
    <xf numFmtId="0" fontId="3" fillId="2" borderId="43" xfId="9" applyNumberFormat="1" applyFont="1" applyFill="1" applyBorder="1" applyAlignment="1" applyProtection="1">
      <alignment horizontal="center" shrinkToFit="1"/>
    </xf>
    <xf numFmtId="0" fontId="3" fillId="0" borderId="30" xfId="9" applyNumberFormat="1" applyFont="1" applyFill="1" applyBorder="1" applyAlignment="1" applyProtection="1">
      <alignment horizontal="center" shrinkToFit="1"/>
    </xf>
    <xf numFmtId="0" fontId="3" fillId="2" borderId="30" xfId="9" applyNumberFormat="1" applyFont="1" applyFill="1" applyBorder="1" applyAlignment="1" applyProtection="1">
      <alignment horizontal="center" shrinkToFit="1"/>
    </xf>
    <xf numFmtId="0" fontId="3" fillId="2" borderId="49" xfId="9" applyNumberFormat="1" applyFont="1" applyFill="1" applyBorder="1" applyAlignment="1" applyProtection="1">
      <alignment horizontal="center" vertical="center" shrinkToFit="1"/>
    </xf>
    <xf numFmtId="0" fontId="3" fillId="0" borderId="74" xfId="9" applyNumberFormat="1" applyFont="1" applyFill="1" applyBorder="1" applyAlignment="1" applyProtection="1">
      <alignment horizontal="center" vertical="center"/>
    </xf>
    <xf numFmtId="0" fontId="3" fillId="2" borderId="74" xfId="9" applyNumberFormat="1" applyFont="1" applyFill="1" applyBorder="1" applyAlignment="1" applyProtection="1">
      <alignment horizontal="center" vertical="center"/>
    </xf>
    <xf numFmtId="0" fontId="3" fillId="0" borderId="75" xfId="9" applyNumberFormat="1" applyFont="1" applyFill="1" applyBorder="1" applyAlignment="1" applyProtection="1">
      <alignment horizontal="center" vertical="center"/>
    </xf>
    <xf numFmtId="0" fontId="3" fillId="0" borderId="0" xfId="9" applyNumberFormat="1" applyFont="1" applyFill="1" applyAlignment="1" applyProtection="1">
      <alignment vertical="center"/>
      <protection locked="0"/>
    </xf>
    <xf numFmtId="0" fontId="3" fillId="0" borderId="0" xfId="9" applyNumberFormat="1" applyFont="1" applyFill="1" applyAlignment="1" applyProtection="1"/>
    <xf numFmtId="0" fontId="3" fillId="0" borderId="0" xfId="9" applyNumberFormat="1" applyFont="1" applyFill="1" applyAlignment="1" applyProtection="1">
      <alignment vertical="center"/>
    </xf>
    <xf numFmtId="0" fontId="3" fillId="0" borderId="11" xfId="9" applyNumberFormat="1" applyFont="1" applyFill="1" applyBorder="1" applyAlignment="1" applyProtection="1">
      <alignment vertical="center"/>
    </xf>
    <xf numFmtId="0" fontId="3" fillId="0" borderId="43" xfId="9" applyNumberFormat="1" applyFont="1" applyFill="1" applyBorder="1" applyAlignment="1" applyProtection="1">
      <alignment horizontal="center" vertical="center" shrinkToFit="1"/>
      <protection locked="0"/>
    </xf>
    <xf numFmtId="0" fontId="3" fillId="0" borderId="55" xfId="9" applyNumberFormat="1" applyFont="1" applyFill="1" applyBorder="1" applyAlignment="1" applyProtection="1">
      <alignment horizontal="center" vertical="center" shrinkToFit="1"/>
      <protection locked="0"/>
    </xf>
    <xf numFmtId="0" fontId="3" fillId="0" borderId="56" xfId="9" applyNumberFormat="1" applyFont="1" applyFill="1" applyBorder="1" applyAlignment="1" applyProtection="1">
      <alignment horizontal="center" vertical="center" shrinkToFit="1"/>
      <protection locked="0"/>
    </xf>
    <xf numFmtId="0" fontId="3" fillId="0" borderId="56" xfId="9" applyNumberFormat="1" applyFont="1" applyFill="1" applyBorder="1" applyAlignment="1" applyProtection="1">
      <alignment horizontal="center" vertical="center" shrinkToFit="1"/>
    </xf>
    <xf numFmtId="0" fontId="3" fillId="0" borderId="54" xfId="9" applyNumberFormat="1" applyFont="1" applyFill="1" applyBorder="1" applyAlignment="1" applyProtection="1">
      <alignment horizontal="center" vertical="center" shrinkToFit="1"/>
    </xf>
    <xf numFmtId="0" fontId="3" fillId="0" borderId="66" xfId="9" applyNumberFormat="1" applyFont="1" applyFill="1" applyBorder="1" applyAlignment="1" applyProtection="1">
      <alignment horizontal="center" vertical="center" shrinkToFit="1"/>
    </xf>
    <xf numFmtId="0" fontId="3" fillId="0" borderId="24" xfId="9" applyNumberFormat="1" applyFont="1" applyFill="1" applyBorder="1" applyAlignment="1" applyProtection="1">
      <alignment horizontal="center" vertical="center"/>
    </xf>
    <xf numFmtId="0" fontId="3" fillId="0" borderId="21" xfId="9" applyNumberFormat="1" applyFont="1" applyFill="1" applyBorder="1" applyAlignment="1" applyProtection="1">
      <alignment horizontal="center" vertical="center"/>
    </xf>
    <xf numFmtId="0" fontId="3" fillId="0" borderId="22" xfId="9" applyNumberFormat="1" applyFont="1" applyFill="1" applyBorder="1" applyAlignment="1" applyProtection="1">
      <alignment horizontal="center" vertical="center"/>
    </xf>
    <xf numFmtId="0" fontId="3" fillId="0" borderId="23" xfId="9" applyNumberFormat="1" applyFont="1" applyFill="1" applyBorder="1" applyAlignment="1" applyProtection="1">
      <alignment horizontal="center" vertical="center"/>
    </xf>
    <xf numFmtId="0" fontId="3" fillId="0" borderId="10" xfId="9" applyNumberFormat="1" applyFont="1" applyFill="1" applyBorder="1" applyAlignment="1" applyProtection="1">
      <alignment horizontal="center" vertical="center"/>
    </xf>
    <xf numFmtId="0" fontId="3" fillId="0" borderId="12" xfId="9" applyNumberFormat="1" applyFont="1" applyFill="1" applyBorder="1" applyAlignment="1" applyProtection="1">
      <alignment horizontal="center" vertical="center"/>
    </xf>
    <xf numFmtId="0" fontId="3" fillId="0" borderId="13" xfId="9" applyNumberFormat="1" applyFont="1" applyFill="1" applyBorder="1" applyAlignment="1" applyProtection="1">
      <alignment horizontal="center" vertical="center"/>
    </xf>
    <xf numFmtId="0" fontId="3" fillId="0" borderId="67" xfId="9" applyNumberFormat="1" applyFont="1" applyFill="1" applyBorder="1" applyAlignment="1" applyProtection="1">
      <alignment horizontal="center" vertical="center"/>
    </xf>
    <xf numFmtId="0" fontId="3" fillId="0" borderId="50" xfId="9" applyNumberFormat="1" applyFont="1" applyFill="1" applyBorder="1" applyAlignment="1" applyProtection="1">
      <alignment horizontal="center" vertical="center" shrinkToFit="1"/>
    </xf>
    <xf numFmtId="0" fontId="3" fillId="2" borderId="61" xfId="9" applyNumberFormat="1" applyFont="1" applyFill="1" applyBorder="1" applyAlignment="1" applyProtection="1">
      <alignment horizontal="center" vertical="center" shrinkToFit="1"/>
    </xf>
    <xf numFmtId="0" fontId="3" fillId="0" borderId="62" xfId="9" applyNumberFormat="1" applyFont="1" applyFill="1" applyBorder="1" applyAlignment="1" applyProtection="1">
      <alignment horizontal="center" vertical="center" shrinkToFit="1"/>
    </xf>
    <xf numFmtId="0" fontId="3" fillId="2" borderId="62" xfId="9" applyNumberFormat="1" applyFont="1" applyFill="1" applyBorder="1" applyAlignment="1" applyProtection="1">
      <alignment horizontal="center" vertical="center" shrinkToFit="1"/>
    </xf>
    <xf numFmtId="0" fontId="3" fillId="0" borderId="63" xfId="9" applyNumberFormat="1" applyFont="1" applyFill="1" applyBorder="1" applyAlignment="1" applyProtection="1">
      <alignment horizontal="center" vertical="center" shrinkToFit="1"/>
    </xf>
    <xf numFmtId="0" fontId="3" fillId="2" borderId="64" xfId="9" applyNumberFormat="1" applyFont="1" applyFill="1" applyBorder="1" applyAlignment="1" applyProtection="1">
      <alignment horizontal="center" vertical="center" shrinkToFit="1"/>
    </xf>
    <xf numFmtId="0" fontId="3" fillId="2" borderId="63" xfId="9" applyNumberFormat="1" applyFont="1" applyFill="1" applyBorder="1" applyAlignment="1" applyProtection="1">
      <alignment horizontal="center" vertical="center" shrinkToFit="1"/>
    </xf>
    <xf numFmtId="0" fontId="3" fillId="0" borderId="64" xfId="9" applyNumberFormat="1" applyFont="1" applyFill="1" applyBorder="1" applyAlignment="1" applyProtection="1">
      <alignment horizontal="center" vertical="center" shrinkToFit="1"/>
    </xf>
    <xf numFmtId="0" fontId="3" fillId="0" borderId="77" xfId="9" applyNumberFormat="1" applyFont="1" applyFill="1" applyBorder="1" applyAlignment="1" applyProtection="1">
      <alignment horizontal="center" vertical="center" shrinkToFit="1"/>
    </xf>
    <xf numFmtId="0" fontId="3" fillId="2" borderId="76" xfId="9" applyNumberFormat="1" applyFont="1" applyFill="1" applyBorder="1" applyAlignment="1" applyProtection="1">
      <alignment horizontal="center" shrinkToFit="1"/>
    </xf>
    <xf numFmtId="0" fontId="3" fillId="0" borderId="60" xfId="9" applyNumberFormat="1" applyFont="1" applyFill="1" applyBorder="1" applyAlignment="1" applyProtection="1">
      <alignment horizontal="center" shrinkToFit="1"/>
    </xf>
    <xf numFmtId="0" fontId="3" fillId="2" borderId="60" xfId="9" applyNumberFormat="1" applyFont="1" applyFill="1" applyBorder="1" applyAlignment="1" applyProtection="1">
      <alignment horizontal="center" shrinkToFit="1"/>
    </xf>
    <xf numFmtId="0" fontId="3" fillId="2" borderId="65" xfId="9" applyNumberFormat="1" applyFont="1" applyFill="1" applyBorder="1" applyAlignment="1" applyProtection="1">
      <alignment horizontal="center" vertical="center" shrinkToFit="1"/>
    </xf>
  </cellXfs>
  <cellStyles count="10">
    <cellStyle name="STYL0 - スタイル1" xfId="1" xr:uid="{00000000-0005-0000-0000-000000000000}"/>
    <cellStyle name="STYL1 - スタイル2" xfId="2" xr:uid="{00000000-0005-0000-0000-000001000000}"/>
    <cellStyle name="STYL2 - スタイル3" xfId="3" xr:uid="{00000000-0005-0000-0000-000002000000}"/>
    <cellStyle name="STYL3 - スタイル4" xfId="4" xr:uid="{00000000-0005-0000-0000-000003000000}"/>
    <cellStyle name="STYL4 - スタイル5" xfId="5" xr:uid="{00000000-0005-0000-0000-000004000000}"/>
    <cellStyle name="STYL5 - スタイル6" xfId="6" xr:uid="{00000000-0005-0000-0000-000005000000}"/>
    <cellStyle name="STYL6 - スタイル7" xfId="7" xr:uid="{00000000-0005-0000-0000-000006000000}"/>
    <cellStyle name="STYL7 - スタイル8" xfId="8" xr:uid="{00000000-0005-0000-0000-000007000000}"/>
    <cellStyle name="桁区切り" xfId="9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G5" transitionEvaluation="1">
    <tabColor rgb="FF00B0F0"/>
  </sheetPr>
  <dimension ref="A1:AC74"/>
  <sheetViews>
    <sheetView showGridLines="0" tabSelected="1" view="pageBreakPreview" zoomScaleNormal="100" zoomScaleSheetLayoutView="100" workbookViewId="0">
      <pane xSplit="1" ySplit="4" topLeftCell="G5" activePane="bottomRight" state="frozenSplit"/>
      <selection activeCell="C30" sqref="C30"/>
      <selection pane="topRight" activeCell="C30" sqref="C30"/>
      <selection pane="bottomLeft" activeCell="C30" sqref="C30"/>
      <selection pane="bottomRight" activeCell="P60" sqref="P60"/>
    </sheetView>
  </sheetViews>
  <sheetFormatPr defaultColWidth="10.625" defaultRowHeight="13.5" x14ac:dyDescent="0.15"/>
  <cols>
    <col min="1" max="1" width="11.25" style="25" customWidth="1"/>
    <col min="2" max="4" width="7.25" style="78" customWidth="1"/>
    <col min="5" max="6" width="6.5" style="78" customWidth="1"/>
    <col min="7" max="7" width="6.5" style="78" bestFit="1" customWidth="1"/>
    <col min="8" max="9" width="6.5" style="78" customWidth="1"/>
    <col min="10" max="10" width="7.25" style="78" customWidth="1"/>
    <col min="11" max="13" width="4.625" style="78" customWidth="1"/>
    <col min="14" max="19" width="7.25" style="78" customWidth="1"/>
    <col min="20" max="25" width="7.125" style="78" customWidth="1"/>
    <col min="26" max="26" width="11.25" style="78" customWidth="1"/>
    <col min="27" max="29" width="6.5" style="78" bestFit="1" customWidth="1"/>
    <col min="30" max="16384" width="10.625" style="78"/>
  </cols>
  <sheetData>
    <row r="1" spans="1:29" x14ac:dyDescent="0.15">
      <c r="A1" s="222" t="s">
        <v>94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</row>
    <row r="2" spans="1:29" s="25" customFormat="1" ht="4.5" customHeight="1" thickBot="1" x14ac:dyDescent="0.2">
      <c r="A2" s="224"/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</row>
    <row r="3" spans="1:29" s="25" customFormat="1" ht="12" customHeight="1" thickBot="1" x14ac:dyDescent="0.2">
      <c r="A3" s="225"/>
      <c r="B3" s="226" t="s">
        <v>95</v>
      </c>
      <c r="C3" s="227"/>
      <c r="D3" s="228"/>
      <c r="E3" s="229" t="s">
        <v>96</v>
      </c>
      <c r="F3" s="230"/>
      <c r="G3" s="230"/>
      <c r="H3" s="230" t="s">
        <v>7</v>
      </c>
      <c r="I3" s="230"/>
      <c r="J3" s="230"/>
      <c r="K3" s="230" t="s">
        <v>8</v>
      </c>
      <c r="L3" s="230"/>
      <c r="M3" s="230"/>
      <c r="N3" s="230" t="s">
        <v>9</v>
      </c>
      <c r="O3" s="230"/>
      <c r="P3" s="230"/>
      <c r="Q3" s="230" t="s">
        <v>10</v>
      </c>
      <c r="R3" s="230"/>
      <c r="S3" s="230"/>
      <c r="T3" s="230" t="s">
        <v>21</v>
      </c>
      <c r="U3" s="230"/>
      <c r="V3" s="230"/>
      <c r="W3" s="230" t="s">
        <v>25</v>
      </c>
      <c r="X3" s="230"/>
      <c r="Y3" s="231"/>
      <c r="Z3" s="225"/>
      <c r="AA3" s="230" t="s">
        <v>97</v>
      </c>
      <c r="AB3" s="230"/>
      <c r="AC3" s="230"/>
    </row>
    <row r="4" spans="1:29" s="25" customFormat="1" ht="12" customHeight="1" thickBot="1" x14ac:dyDescent="0.2">
      <c r="A4" s="232" t="s">
        <v>82</v>
      </c>
      <c r="B4" s="233" t="s">
        <v>1</v>
      </c>
      <c r="C4" s="234" t="s">
        <v>2</v>
      </c>
      <c r="D4" s="235" t="s">
        <v>3</v>
      </c>
      <c r="E4" s="236" t="s">
        <v>1</v>
      </c>
      <c r="F4" s="237" t="s">
        <v>2</v>
      </c>
      <c r="G4" s="237" t="s">
        <v>3</v>
      </c>
      <c r="H4" s="236" t="s">
        <v>1</v>
      </c>
      <c r="I4" s="237" t="s">
        <v>2</v>
      </c>
      <c r="J4" s="237" t="s">
        <v>3</v>
      </c>
      <c r="K4" s="236" t="s">
        <v>1</v>
      </c>
      <c r="L4" s="237" t="s">
        <v>2</v>
      </c>
      <c r="M4" s="237" t="s">
        <v>3</v>
      </c>
      <c r="N4" s="236" t="s">
        <v>1</v>
      </c>
      <c r="O4" s="237" t="s">
        <v>2</v>
      </c>
      <c r="P4" s="237" t="s">
        <v>3</v>
      </c>
      <c r="Q4" s="236" t="s">
        <v>1</v>
      </c>
      <c r="R4" s="237" t="s">
        <v>2</v>
      </c>
      <c r="S4" s="238" t="s">
        <v>3</v>
      </c>
      <c r="T4" s="236" t="s">
        <v>1</v>
      </c>
      <c r="U4" s="237" t="s">
        <v>2</v>
      </c>
      <c r="V4" s="238" t="s">
        <v>3</v>
      </c>
      <c r="W4" s="236" t="s">
        <v>1</v>
      </c>
      <c r="X4" s="237" t="s">
        <v>2</v>
      </c>
      <c r="Y4" s="239" t="s">
        <v>3</v>
      </c>
      <c r="Z4" s="240" t="s">
        <v>135</v>
      </c>
      <c r="AA4" s="236" t="s">
        <v>1</v>
      </c>
      <c r="AB4" s="237" t="s">
        <v>2</v>
      </c>
      <c r="AC4" s="238" t="s">
        <v>3</v>
      </c>
    </row>
    <row r="5" spans="1:29" s="86" customFormat="1" ht="12" customHeight="1" x14ac:dyDescent="0.15">
      <c r="A5" s="207" t="s">
        <v>26</v>
      </c>
      <c r="B5" s="166">
        <v>2087</v>
      </c>
      <c r="C5" s="167">
        <v>2182</v>
      </c>
      <c r="D5" s="34">
        <f t="shared" ref="D5:D57" si="0">SUM(B5:C5)</f>
        <v>4269</v>
      </c>
      <c r="E5" s="166">
        <v>228</v>
      </c>
      <c r="F5" s="167">
        <v>256</v>
      </c>
      <c r="G5" s="34">
        <f t="shared" ref="G5:G57" si="1">SUM(E5:F5)</f>
        <v>484</v>
      </c>
      <c r="H5" s="166">
        <v>202</v>
      </c>
      <c r="I5" s="167">
        <v>271</v>
      </c>
      <c r="J5" s="34">
        <f t="shared" ref="J5:J57" si="2">SUM(H5:I5)</f>
        <v>473</v>
      </c>
      <c r="K5" s="166">
        <v>10</v>
      </c>
      <c r="L5" s="167">
        <v>6</v>
      </c>
      <c r="M5" s="34">
        <f t="shared" ref="M5:M57" si="3">SUM(K5:L5)</f>
        <v>16</v>
      </c>
      <c r="N5" s="166">
        <v>637</v>
      </c>
      <c r="O5" s="167">
        <v>601</v>
      </c>
      <c r="P5" s="34">
        <f t="shared" ref="P5:P57" si="4">SUM(N5:O5)</f>
        <v>1238</v>
      </c>
      <c r="Q5" s="80">
        <f>SUMIF($E$4:$P$4,Q$4,$E5:$P5)</f>
        <v>1077</v>
      </c>
      <c r="R5" s="81">
        <f>SUMIF($E$4:$P$4,R$4,$E5:$P5)</f>
        <v>1134</v>
      </c>
      <c r="S5" s="35">
        <f t="shared" ref="S5:S57" si="5">SUM(Q5:R5)</f>
        <v>2211</v>
      </c>
      <c r="T5" s="82">
        <f>Q5/B5*100</f>
        <v>51.605174892189744</v>
      </c>
      <c r="U5" s="83">
        <f>R5/C5*100</f>
        <v>51.970669110907423</v>
      </c>
      <c r="V5" s="84">
        <f>S5/D5*100</f>
        <v>51.791988756148974</v>
      </c>
      <c r="W5" s="82">
        <f>(E5+H5)/Q5*100</f>
        <v>39.925719591457757</v>
      </c>
      <c r="X5" s="83">
        <f>(F5+I5)/R5*100</f>
        <v>46.472663139329804</v>
      </c>
      <c r="Y5" s="85">
        <f>(G5+J5)/S5*100</f>
        <v>43.283582089552233</v>
      </c>
      <c r="Z5" s="241" t="s">
        <v>101</v>
      </c>
      <c r="AA5" s="82">
        <f>N5/B5*100</f>
        <v>30.522280785816964</v>
      </c>
      <c r="AB5" s="83">
        <f t="shared" ref="AB5:AC60" si="6">O5/C5*100</f>
        <v>27.543538038496791</v>
      </c>
      <c r="AC5" s="84">
        <f>P5/D5*100</f>
        <v>28.999765753103773</v>
      </c>
    </row>
    <row r="6" spans="1:29" ht="12" customHeight="1" x14ac:dyDescent="0.15">
      <c r="A6" s="208" t="s">
        <v>27</v>
      </c>
      <c r="B6" s="168">
        <v>1126</v>
      </c>
      <c r="C6" s="169">
        <v>1057</v>
      </c>
      <c r="D6" s="1">
        <f t="shared" si="0"/>
        <v>2183</v>
      </c>
      <c r="E6" s="168">
        <v>199</v>
      </c>
      <c r="F6" s="169">
        <v>219</v>
      </c>
      <c r="G6" s="1">
        <f t="shared" si="1"/>
        <v>418</v>
      </c>
      <c r="H6" s="168">
        <v>83</v>
      </c>
      <c r="I6" s="169">
        <v>114</v>
      </c>
      <c r="J6" s="1">
        <f t="shared" si="2"/>
        <v>197</v>
      </c>
      <c r="K6" s="168">
        <v>3</v>
      </c>
      <c r="L6" s="169">
        <v>1</v>
      </c>
      <c r="M6" s="1">
        <f t="shared" si="3"/>
        <v>4</v>
      </c>
      <c r="N6" s="168">
        <v>287</v>
      </c>
      <c r="O6" s="169">
        <v>231</v>
      </c>
      <c r="P6" s="1">
        <f t="shared" si="4"/>
        <v>518</v>
      </c>
      <c r="Q6" s="87">
        <f t="shared" ref="Q6:R37" si="7">SUMIF($E$4:$P$4,Q$4,$E6:$P6)</f>
        <v>572</v>
      </c>
      <c r="R6" s="88">
        <f t="shared" si="7"/>
        <v>565</v>
      </c>
      <c r="S6" s="2">
        <f t="shared" si="5"/>
        <v>1137</v>
      </c>
      <c r="T6" s="89">
        <f t="shared" ref="T6:V58" si="8">Q6/B6*100</f>
        <v>50.799289520426285</v>
      </c>
      <c r="U6" s="90">
        <f t="shared" si="8"/>
        <v>53.453169347209084</v>
      </c>
      <c r="V6" s="91">
        <f t="shared" si="8"/>
        <v>52.084287677508016</v>
      </c>
      <c r="W6" s="89">
        <f t="shared" ref="W6:Y58" si="9">(E6+H6)/Q6*100</f>
        <v>49.3006993006993</v>
      </c>
      <c r="X6" s="90">
        <f t="shared" si="9"/>
        <v>58.938053097345133</v>
      </c>
      <c r="Y6" s="92">
        <f t="shared" si="9"/>
        <v>54.089709762532976</v>
      </c>
      <c r="Z6" s="242" t="s">
        <v>27</v>
      </c>
      <c r="AA6" s="89">
        <f t="shared" ref="AA6:AC69" si="10">N6/B6*100</f>
        <v>25.488454706927179</v>
      </c>
      <c r="AB6" s="90">
        <f t="shared" si="6"/>
        <v>21.85430463576159</v>
      </c>
      <c r="AC6" s="91">
        <f t="shared" si="6"/>
        <v>23.728813559322035</v>
      </c>
    </row>
    <row r="7" spans="1:29" s="86" customFormat="1" ht="12" customHeight="1" x14ac:dyDescent="0.15">
      <c r="A7" s="209" t="s">
        <v>28</v>
      </c>
      <c r="B7" s="170">
        <v>2801</v>
      </c>
      <c r="C7" s="171">
        <v>2615</v>
      </c>
      <c r="D7" s="38">
        <f t="shared" si="0"/>
        <v>5416</v>
      </c>
      <c r="E7" s="170">
        <v>555</v>
      </c>
      <c r="F7" s="171">
        <v>495</v>
      </c>
      <c r="G7" s="38">
        <f t="shared" si="1"/>
        <v>1050</v>
      </c>
      <c r="H7" s="170">
        <v>220</v>
      </c>
      <c r="I7" s="171">
        <v>300</v>
      </c>
      <c r="J7" s="38">
        <f t="shared" si="2"/>
        <v>520</v>
      </c>
      <c r="K7" s="170">
        <v>7</v>
      </c>
      <c r="L7" s="171">
        <v>8</v>
      </c>
      <c r="M7" s="38">
        <f t="shared" si="3"/>
        <v>15</v>
      </c>
      <c r="N7" s="170">
        <v>661</v>
      </c>
      <c r="O7" s="171">
        <v>542</v>
      </c>
      <c r="P7" s="38">
        <f t="shared" si="4"/>
        <v>1203</v>
      </c>
      <c r="Q7" s="93">
        <f t="shared" si="7"/>
        <v>1443</v>
      </c>
      <c r="R7" s="94">
        <f t="shared" si="7"/>
        <v>1345</v>
      </c>
      <c r="S7" s="39">
        <f t="shared" si="5"/>
        <v>2788</v>
      </c>
      <c r="T7" s="95">
        <f t="shared" si="8"/>
        <v>51.517315244555519</v>
      </c>
      <c r="U7" s="96">
        <f t="shared" si="8"/>
        <v>51.434034416826002</v>
      </c>
      <c r="V7" s="97">
        <f t="shared" si="8"/>
        <v>51.477104874446091</v>
      </c>
      <c r="W7" s="95">
        <f t="shared" si="9"/>
        <v>53.707553707553714</v>
      </c>
      <c r="X7" s="96">
        <f t="shared" si="9"/>
        <v>59.107806691449817</v>
      </c>
      <c r="Y7" s="98">
        <f t="shared" si="9"/>
        <v>56.312769010043041</v>
      </c>
      <c r="Z7" s="243" t="s">
        <v>28</v>
      </c>
      <c r="AA7" s="95">
        <f t="shared" si="10"/>
        <v>23.598714744734021</v>
      </c>
      <c r="AB7" s="96">
        <f t="shared" si="6"/>
        <v>20.726577437858509</v>
      </c>
      <c r="AC7" s="97">
        <f t="shared" si="6"/>
        <v>22.211964549483014</v>
      </c>
    </row>
    <row r="8" spans="1:29" ht="12" customHeight="1" x14ac:dyDescent="0.15">
      <c r="A8" s="208" t="s">
        <v>29</v>
      </c>
      <c r="B8" s="168">
        <v>818</v>
      </c>
      <c r="C8" s="169">
        <v>801</v>
      </c>
      <c r="D8" s="1">
        <f t="shared" si="0"/>
        <v>1619</v>
      </c>
      <c r="E8" s="168">
        <v>162</v>
      </c>
      <c r="F8" s="169">
        <v>159</v>
      </c>
      <c r="G8" s="1">
        <f t="shared" si="1"/>
        <v>321</v>
      </c>
      <c r="H8" s="168">
        <v>68</v>
      </c>
      <c r="I8" s="169">
        <v>95</v>
      </c>
      <c r="J8" s="1">
        <f t="shared" si="2"/>
        <v>163</v>
      </c>
      <c r="K8" s="168">
        <v>2</v>
      </c>
      <c r="L8" s="169">
        <v>3</v>
      </c>
      <c r="M8" s="1">
        <f t="shared" si="3"/>
        <v>5</v>
      </c>
      <c r="N8" s="168">
        <v>250</v>
      </c>
      <c r="O8" s="169">
        <v>211</v>
      </c>
      <c r="P8" s="1">
        <f t="shared" si="4"/>
        <v>461</v>
      </c>
      <c r="Q8" s="87">
        <f t="shared" si="7"/>
        <v>482</v>
      </c>
      <c r="R8" s="88">
        <f t="shared" si="7"/>
        <v>468</v>
      </c>
      <c r="S8" s="2">
        <f t="shared" si="5"/>
        <v>950</v>
      </c>
      <c r="T8" s="89">
        <f t="shared" si="8"/>
        <v>58.924205378973106</v>
      </c>
      <c r="U8" s="90">
        <f t="shared" si="8"/>
        <v>58.426966292134829</v>
      </c>
      <c r="V8" s="91">
        <f t="shared" si="8"/>
        <v>58.678196417541692</v>
      </c>
      <c r="W8" s="89">
        <f t="shared" si="9"/>
        <v>47.717842323651453</v>
      </c>
      <c r="X8" s="90">
        <f t="shared" si="9"/>
        <v>54.273504273504273</v>
      </c>
      <c r="Y8" s="92">
        <f t="shared" si="9"/>
        <v>50.94736842105263</v>
      </c>
      <c r="Z8" s="242" t="s">
        <v>29</v>
      </c>
      <c r="AA8" s="89">
        <f t="shared" si="10"/>
        <v>30.562347188264059</v>
      </c>
      <c r="AB8" s="90">
        <f t="shared" si="6"/>
        <v>26.342072409488139</v>
      </c>
      <c r="AC8" s="91">
        <f t="shared" si="6"/>
        <v>28.474366893143916</v>
      </c>
    </row>
    <row r="9" spans="1:29" s="86" customFormat="1" ht="12" customHeight="1" x14ac:dyDescent="0.15">
      <c r="A9" s="209" t="s">
        <v>30</v>
      </c>
      <c r="B9" s="170">
        <v>1741</v>
      </c>
      <c r="C9" s="171">
        <v>1667</v>
      </c>
      <c r="D9" s="38">
        <f t="shared" si="0"/>
        <v>3408</v>
      </c>
      <c r="E9" s="170">
        <v>304</v>
      </c>
      <c r="F9" s="171">
        <v>294</v>
      </c>
      <c r="G9" s="38">
        <f t="shared" si="1"/>
        <v>598</v>
      </c>
      <c r="H9" s="170">
        <v>137</v>
      </c>
      <c r="I9" s="171">
        <v>176</v>
      </c>
      <c r="J9" s="38">
        <f t="shared" si="2"/>
        <v>313</v>
      </c>
      <c r="K9" s="170">
        <v>11</v>
      </c>
      <c r="L9" s="171">
        <v>4</v>
      </c>
      <c r="M9" s="38">
        <f t="shared" si="3"/>
        <v>15</v>
      </c>
      <c r="N9" s="170">
        <v>512</v>
      </c>
      <c r="O9" s="171">
        <v>447</v>
      </c>
      <c r="P9" s="38">
        <f t="shared" si="4"/>
        <v>959</v>
      </c>
      <c r="Q9" s="93">
        <f t="shared" si="7"/>
        <v>964</v>
      </c>
      <c r="R9" s="94">
        <f t="shared" si="7"/>
        <v>921</v>
      </c>
      <c r="S9" s="39">
        <f t="shared" si="5"/>
        <v>1885</v>
      </c>
      <c r="T9" s="95">
        <f t="shared" si="8"/>
        <v>55.370476737507182</v>
      </c>
      <c r="U9" s="96">
        <f t="shared" si="8"/>
        <v>55.248950209958004</v>
      </c>
      <c r="V9" s="97">
        <f t="shared" si="8"/>
        <v>55.311032863849761</v>
      </c>
      <c r="W9" s="95">
        <f t="shared" si="9"/>
        <v>45.746887966804977</v>
      </c>
      <c r="X9" s="96">
        <f t="shared" si="9"/>
        <v>51.031487513572202</v>
      </c>
      <c r="Y9" s="98">
        <f t="shared" si="9"/>
        <v>48.328912466843498</v>
      </c>
      <c r="Z9" s="243" t="s">
        <v>30</v>
      </c>
      <c r="AA9" s="95">
        <f t="shared" si="10"/>
        <v>29.408385985066055</v>
      </c>
      <c r="AB9" s="96">
        <f t="shared" si="6"/>
        <v>26.814637072585484</v>
      </c>
      <c r="AC9" s="97">
        <f t="shared" si="6"/>
        <v>28.139671361502351</v>
      </c>
    </row>
    <row r="10" spans="1:29" ht="12" customHeight="1" x14ac:dyDescent="0.15">
      <c r="A10" s="208" t="s">
        <v>31</v>
      </c>
      <c r="B10" s="168">
        <v>583</v>
      </c>
      <c r="C10" s="169">
        <v>576</v>
      </c>
      <c r="D10" s="1">
        <f t="shared" si="0"/>
        <v>1159</v>
      </c>
      <c r="E10" s="168">
        <v>123</v>
      </c>
      <c r="F10" s="169">
        <v>143</v>
      </c>
      <c r="G10" s="1">
        <f t="shared" si="1"/>
        <v>266</v>
      </c>
      <c r="H10" s="168">
        <v>33</v>
      </c>
      <c r="I10" s="169">
        <v>48</v>
      </c>
      <c r="J10" s="1">
        <f t="shared" si="2"/>
        <v>81</v>
      </c>
      <c r="K10" s="168">
        <v>0</v>
      </c>
      <c r="L10" s="169">
        <v>1</v>
      </c>
      <c r="M10" s="1">
        <f t="shared" si="3"/>
        <v>1</v>
      </c>
      <c r="N10" s="168">
        <v>171</v>
      </c>
      <c r="O10" s="169">
        <v>128</v>
      </c>
      <c r="P10" s="1">
        <f t="shared" si="4"/>
        <v>299</v>
      </c>
      <c r="Q10" s="87">
        <f t="shared" si="7"/>
        <v>327</v>
      </c>
      <c r="R10" s="88">
        <f t="shared" si="7"/>
        <v>320</v>
      </c>
      <c r="S10" s="2">
        <f t="shared" si="5"/>
        <v>647</v>
      </c>
      <c r="T10" s="89">
        <f t="shared" si="8"/>
        <v>56.089193825042884</v>
      </c>
      <c r="U10" s="90">
        <f t="shared" si="8"/>
        <v>55.555555555555557</v>
      </c>
      <c r="V10" s="91">
        <f t="shared" si="8"/>
        <v>55.82398619499569</v>
      </c>
      <c r="W10" s="89">
        <f t="shared" si="9"/>
        <v>47.706422018348626</v>
      </c>
      <c r="X10" s="90">
        <f t="shared" si="9"/>
        <v>59.687500000000007</v>
      </c>
      <c r="Y10" s="92">
        <f t="shared" si="9"/>
        <v>53.632148377125191</v>
      </c>
      <c r="Z10" s="242" t="s">
        <v>31</v>
      </c>
      <c r="AA10" s="89">
        <f t="shared" si="10"/>
        <v>29.331046312178387</v>
      </c>
      <c r="AB10" s="90">
        <f t="shared" si="6"/>
        <v>22.222222222222221</v>
      </c>
      <c r="AC10" s="91">
        <f t="shared" si="6"/>
        <v>25.798101811906815</v>
      </c>
    </row>
    <row r="11" spans="1:29" s="86" customFormat="1" ht="12" customHeight="1" x14ac:dyDescent="0.15">
      <c r="A11" s="209" t="s">
        <v>32</v>
      </c>
      <c r="B11" s="170">
        <v>1829</v>
      </c>
      <c r="C11" s="171">
        <v>1793</v>
      </c>
      <c r="D11" s="38">
        <f t="shared" si="0"/>
        <v>3622</v>
      </c>
      <c r="E11" s="170">
        <v>213</v>
      </c>
      <c r="F11" s="171">
        <v>226</v>
      </c>
      <c r="G11" s="38">
        <f t="shared" si="1"/>
        <v>439</v>
      </c>
      <c r="H11" s="170">
        <v>114</v>
      </c>
      <c r="I11" s="171">
        <v>167</v>
      </c>
      <c r="J11" s="38">
        <f t="shared" si="2"/>
        <v>281</v>
      </c>
      <c r="K11" s="170">
        <v>2</v>
      </c>
      <c r="L11" s="171">
        <v>1</v>
      </c>
      <c r="M11" s="38">
        <f t="shared" si="3"/>
        <v>3</v>
      </c>
      <c r="N11" s="170">
        <v>632</v>
      </c>
      <c r="O11" s="171">
        <v>583</v>
      </c>
      <c r="P11" s="38">
        <f t="shared" si="4"/>
        <v>1215</v>
      </c>
      <c r="Q11" s="93">
        <f t="shared" si="7"/>
        <v>961</v>
      </c>
      <c r="R11" s="94">
        <f t="shared" si="7"/>
        <v>977</v>
      </c>
      <c r="S11" s="39">
        <f t="shared" si="5"/>
        <v>1938</v>
      </c>
      <c r="T11" s="95">
        <f t="shared" si="8"/>
        <v>52.542372881355938</v>
      </c>
      <c r="U11" s="96">
        <f t="shared" si="8"/>
        <v>54.489682097044053</v>
      </c>
      <c r="V11" s="97">
        <f t="shared" si="8"/>
        <v>53.506350082827169</v>
      </c>
      <c r="W11" s="95">
        <f t="shared" si="9"/>
        <v>34.027055150884493</v>
      </c>
      <c r="X11" s="96">
        <f t="shared" si="9"/>
        <v>40.225179119754351</v>
      </c>
      <c r="Y11" s="98">
        <f t="shared" si="9"/>
        <v>37.151702786377712</v>
      </c>
      <c r="Z11" s="243" t="s">
        <v>32</v>
      </c>
      <c r="AA11" s="95">
        <f t="shared" si="10"/>
        <v>34.554401312192454</v>
      </c>
      <c r="AB11" s="96">
        <f t="shared" si="6"/>
        <v>32.515337423312886</v>
      </c>
      <c r="AC11" s="97">
        <f t="shared" si="6"/>
        <v>33.545002760905582</v>
      </c>
    </row>
    <row r="12" spans="1:29" ht="12" customHeight="1" x14ac:dyDescent="0.15">
      <c r="A12" s="208" t="s">
        <v>33</v>
      </c>
      <c r="B12" s="168">
        <v>819</v>
      </c>
      <c r="C12" s="169">
        <v>832</v>
      </c>
      <c r="D12" s="1">
        <f t="shared" si="0"/>
        <v>1651</v>
      </c>
      <c r="E12" s="168">
        <v>173</v>
      </c>
      <c r="F12" s="169">
        <v>171</v>
      </c>
      <c r="G12" s="1">
        <f t="shared" si="1"/>
        <v>344</v>
      </c>
      <c r="H12" s="168">
        <v>65</v>
      </c>
      <c r="I12" s="169">
        <v>103</v>
      </c>
      <c r="J12" s="1">
        <f t="shared" si="2"/>
        <v>168</v>
      </c>
      <c r="K12" s="168">
        <v>1</v>
      </c>
      <c r="L12" s="169">
        <v>0</v>
      </c>
      <c r="M12" s="1">
        <f t="shared" si="3"/>
        <v>1</v>
      </c>
      <c r="N12" s="168">
        <v>263</v>
      </c>
      <c r="O12" s="169">
        <v>235</v>
      </c>
      <c r="P12" s="1">
        <f t="shared" si="4"/>
        <v>498</v>
      </c>
      <c r="Q12" s="87">
        <f t="shared" si="7"/>
        <v>502</v>
      </c>
      <c r="R12" s="88">
        <f t="shared" si="7"/>
        <v>509</v>
      </c>
      <c r="S12" s="2">
        <f t="shared" si="5"/>
        <v>1011</v>
      </c>
      <c r="T12" s="89">
        <f t="shared" si="8"/>
        <v>61.294261294261297</v>
      </c>
      <c r="U12" s="90">
        <f t="shared" si="8"/>
        <v>61.177884615384613</v>
      </c>
      <c r="V12" s="91">
        <f t="shared" si="8"/>
        <v>61.235614778921864</v>
      </c>
      <c r="W12" s="89">
        <f t="shared" si="9"/>
        <v>47.410358565737056</v>
      </c>
      <c r="X12" s="90">
        <f t="shared" si="9"/>
        <v>53.831041257367382</v>
      </c>
      <c r="Y12" s="92">
        <f t="shared" si="9"/>
        <v>50.642927794263102</v>
      </c>
      <c r="Z12" s="242" t="s">
        <v>33</v>
      </c>
      <c r="AA12" s="89">
        <f t="shared" si="10"/>
        <v>32.112332112332112</v>
      </c>
      <c r="AB12" s="90">
        <f t="shared" si="6"/>
        <v>28.245192307692307</v>
      </c>
      <c r="AC12" s="91">
        <f t="shared" si="6"/>
        <v>30.163537250151425</v>
      </c>
    </row>
    <row r="13" spans="1:29" s="86" customFormat="1" ht="12" customHeight="1" x14ac:dyDescent="0.15">
      <c r="A13" s="209" t="s">
        <v>34</v>
      </c>
      <c r="B13" s="170">
        <v>1414</v>
      </c>
      <c r="C13" s="171">
        <v>1453</v>
      </c>
      <c r="D13" s="38">
        <f t="shared" si="0"/>
        <v>2867</v>
      </c>
      <c r="E13" s="170">
        <v>170</v>
      </c>
      <c r="F13" s="171">
        <v>174</v>
      </c>
      <c r="G13" s="38">
        <f t="shared" si="1"/>
        <v>344</v>
      </c>
      <c r="H13" s="170">
        <v>114</v>
      </c>
      <c r="I13" s="171">
        <v>154</v>
      </c>
      <c r="J13" s="38">
        <f t="shared" si="2"/>
        <v>268</v>
      </c>
      <c r="K13" s="170">
        <v>6</v>
      </c>
      <c r="L13" s="171">
        <v>1</v>
      </c>
      <c r="M13" s="38">
        <f t="shared" si="3"/>
        <v>7</v>
      </c>
      <c r="N13" s="170">
        <v>453</v>
      </c>
      <c r="O13" s="171">
        <v>413</v>
      </c>
      <c r="P13" s="38">
        <f t="shared" si="4"/>
        <v>866</v>
      </c>
      <c r="Q13" s="93">
        <f t="shared" si="7"/>
        <v>743</v>
      </c>
      <c r="R13" s="94">
        <f t="shared" si="7"/>
        <v>742</v>
      </c>
      <c r="S13" s="39">
        <f t="shared" si="5"/>
        <v>1485</v>
      </c>
      <c r="T13" s="95">
        <f t="shared" si="8"/>
        <v>52.545968882602544</v>
      </c>
      <c r="U13" s="96">
        <f t="shared" si="8"/>
        <v>51.066758430832756</v>
      </c>
      <c r="V13" s="97">
        <f t="shared" si="8"/>
        <v>51.796302755493549</v>
      </c>
      <c r="W13" s="95">
        <f t="shared" si="9"/>
        <v>38.223418573351282</v>
      </c>
      <c r="X13" s="96">
        <f t="shared" si="9"/>
        <v>44.204851752021561</v>
      </c>
      <c r="Y13" s="98">
        <f t="shared" si="9"/>
        <v>41.212121212121211</v>
      </c>
      <c r="Z13" s="243" t="s">
        <v>34</v>
      </c>
      <c r="AA13" s="95">
        <f t="shared" si="10"/>
        <v>32.03677510608204</v>
      </c>
      <c r="AB13" s="96">
        <f t="shared" si="6"/>
        <v>28.423950447350311</v>
      </c>
      <c r="AC13" s="97">
        <f t="shared" si="6"/>
        <v>30.205790024415762</v>
      </c>
    </row>
    <row r="14" spans="1:29" ht="12" customHeight="1" x14ac:dyDescent="0.15">
      <c r="A14" s="210" t="s">
        <v>35</v>
      </c>
      <c r="B14" s="172">
        <v>2006</v>
      </c>
      <c r="C14" s="173">
        <v>2014</v>
      </c>
      <c r="D14" s="3">
        <f t="shared" si="0"/>
        <v>4020</v>
      </c>
      <c r="E14" s="172">
        <v>320</v>
      </c>
      <c r="F14" s="173">
        <v>316</v>
      </c>
      <c r="G14" s="3">
        <f t="shared" si="1"/>
        <v>636</v>
      </c>
      <c r="H14" s="172">
        <v>161</v>
      </c>
      <c r="I14" s="173">
        <v>241</v>
      </c>
      <c r="J14" s="3">
        <f t="shared" si="2"/>
        <v>402</v>
      </c>
      <c r="K14" s="172">
        <v>7</v>
      </c>
      <c r="L14" s="173">
        <v>4</v>
      </c>
      <c r="M14" s="3">
        <f t="shared" si="3"/>
        <v>11</v>
      </c>
      <c r="N14" s="172">
        <v>529</v>
      </c>
      <c r="O14" s="173">
        <v>464</v>
      </c>
      <c r="P14" s="3">
        <f t="shared" si="4"/>
        <v>993</v>
      </c>
      <c r="Q14" s="99">
        <f t="shared" si="7"/>
        <v>1017</v>
      </c>
      <c r="R14" s="100">
        <f t="shared" si="7"/>
        <v>1025</v>
      </c>
      <c r="S14" s="4">
        <f t="shared" si="5"/>
        <v>2042</v>
      </c>
      <c r="T14" s="101">
        <f t="shared" si="8"/>
        <v>50.697906281156534</v>
      </c>
      <c r="U14" s="102">
        <f t="shared" si="8"/>
        <v>50.893743793445879</v>
      </c>
      <c r="V14" s="103">
        <f t="shared" si="8"/>
        <v>50.796019900497512</v>
      </c>
      <c r="W14" s="101">
        <f t="shared" si="9"/>
        <v>47.295968534906592</v>
      </c>
      <c r="X14" s="102">
        <f t="shared" si="9"/>
        <v>54.341463414634148</v>
      </c>
      <c r="Y14" s="104">
        <f t="shared" si="9"/>
        <v>50.832517140058762</v>
      </c>
      <c r="Z14" s="244" t="s">
        <v>35</v>
      </c>
      <c r="AA14" s="101">
        <f t="shared" si="10"/>
        <v>26.370887337986044</v>
      </c>
      <c r="AB14" s="102">
        <f t="shared" si="6"/>
        <v>23.038728897715988</v>
      </c>
      <c r="AC14" s="103">
        <f t="shared" si="6"/>
        <v>24.701492537313431</v>
      </c>
    </row>
    <row r="15" spans="1:29" s="86" customFormat="1" ht="12" customHeight="1" x14ac:dyDescent="0.15">
      <c r="A15" s="211" t="s">
        <v>36</v>
      </c>
      <c r="B15" s="174">
        <v>555</v>
      </c>
      <c r="C15" s="175">
        <v>603</v>
      </c>
      <c r="D15" s="42">
        <f t="shared" si="0"/>
        <v>1158</v>
      </c>
      <c r="E15" s="174">
        <v>58</v>
      </c>
      <c r="F15" s="175">
        <v>45</v>
      </c>
      <c r="G15" s="42">
        <f t="shared" si="1"/>
        <v>103</v>
      </c>
      <c r="H15" s="174">
        <v>75</v>
      </c>
      <c r="I15" s="175">
        <v>95</v>
      </c>
      <c r="J15" s="42">
        <f t="shared" si="2"/>
        <v>170</v>
      </c>
      <c r="K15" s="174">
        <v>2</v>
      </c>
      <c r="L15" s="175">
        <v>1</v>
      </c>
      <c r="M15" s="42">
        <f t="shared" si="3"/>
        <v>3</v>
      </c>
      <c r="N15" s="174">
        <v>206</v>
      </c>
      <c r="O15" s="175">
        <v>201</v>
      </c>
      <c r="P15" s="42">
        <f t="shared" si="4"/>
        <v>407</v>
      </c>
      <c r="Q15" s="105">
        <f t="shared" si="7"/>
        <v>341</v>
      </c>
      <c r="R15" s="106">
        <f t="shared" si="7"/>
        <v>342</v>
      </c>
      <c r="S15" s="43">
        <f t="shared" si="5"/>
        <v>683</v>
      </c>
      <c r="T15" s="107">
        <f t="shared" si="8"/>
        <v>61.441441441441448</v>
      </c>
      <c r="U15" s="108">
        <f t="shared" si="8"/>
        <v>56.71641791044776</v>
      </c>
      <c r="V15" s="109">
        <f t="shared" si="8"/>
        <v>58.981001727115711</v>
      </c>
      <c r="W15" s="107">
        <f t="shared" si="9"/>
        <v>39.002932551319645</v>
      </c>
      <c r="X15" s="108">
        <f t="shared" si="9"/>
        <v>40.935672514619881</v>
      </c>
      <c r="Y15" s="110">
        <f t="shared" si="9"/>
        <v>39.970717423133237</v>
      </c>
      <c r="Z15" s="245" t="s">
        <v>102</v>
      </c>
      <c r="AA15" s="107">
        <f t="shared" si="10"/>
        <v>37.117117117117118</v>
      </c>
      <c r="AB15" s="108">
        <f t="shared" si="6"/>
        <v>33.333333333333329</v>
      </c>
      <c r="AC15" s="109">
        <f t="shared" si="6"/>
        <v>35.146804835924009</v>
      </c>
    </row>
    <row r="16" spans="1:29" ht="12" customHeight="1" x14ac:dyDescent="0.15">
      <c r="A16" s="208" t="s">
        <v>37</v>
      </c>
      <c r="B16" s="176">
        <v>507</v>
      </c>
      <c r="C16" s="177">
        <v>543</v>
      </c>
      <c r="D16" s="1">
        <f t="shared" si="0"/>
        <v>1050</v>
      </c>
      <c r="E16" s="176">
        <v>37</v>
      </c>
      <c r="F16" s="177">
        <v>43</v>
      </c>
      <c r="G16" s="1">
        <f t="shared" si="1"/>
        <v>80</v>
      </c>
      <c r="H16" s="176">
        <v>65</v>
      </c>
      <c r="I16" s="177">
        <v>78</v>
      </c>
      <c r="J16" s="1">
        <f t="shared" si="2"/>
        <v>143</v>
      </c>
      <c r="K16" s="176">
        <v>1</v>
      </c>
      <c r="L16" s="177">
        <v>1</v>
      </c>
      <c r="M16" s="1">
        <f t="shared" si="3"/>
        <v>2</v>
      </c>
      <c r="N16" s="176">
        <v>173</v>
      </c>
      <c r="O16" s="177">
        <v>141</v>
      </c>
      <c r="P16" s="1">
        <f t="shared" si="4"/>
        <v>314</v>
      </c>
      <c r="Q16" s="87">
        <f t="shared" si="7"/>
        <v>276</v>
      </c>
      <c r="R16" s="88">
        <f t="shared" si="7"/>
        <v>263</v>
      </c>
      <c r="S16" s="2">
        <f t="shared" si="5"/>
        <v>539</v>
      </c>
      <c r="T16" s="89">
        <f t="shared" si="8"/>
        <v>54.437869822485204</v>
      </c>
      <c r="U16" s="90">
        <f t="shared" si="8"/>
        <v>48.434622467771639</v>
      </c>
      <c r="V16" s="91">
        <f t="shared" si="8"/>
        <v>51.333333333333329</v>
      </c>
      <c r="W16" s="89">
        <f t="shared" si="9"/>
        <v>36.95652173913043</v>
      </c>
      <c r="X16" s="90">
        <f t="shared" si="9"/>
        <v>46.00760456273764</v>
      </c>
      <c r="Y16" s="92">
        <f t="shared" si="9"/>
        <v>41.372912801484233</v>
      </c>
      <c r="Z16" s="242" t="s">
        <v>103</v>
      </c>
      <c r="AA16" s="89">
        <f t="shared" si="10"/>
        <v>34.122287968441817</v>
      </c>
      <c r="AB16" s="90">
        <f t="shared" si="6"/>
        <v>25.966850828729282</v>
      </c>
      <c r="AC16" s="91">
        <f t="shared" si="6"/>
        <v>29.904761904761905</v>
      </c>
    </row>
    <row r="17" spans="1:29" s="86" customFormat="1" ht="12" customHeight="1" x14ac:dyDescent="0.15">
      <c r="A17" s="209" t="s">
        <v>38</v>
      </c>
      <c r="B17" s="178">
        <v>1850</v>
      </c>
      <c r="C17" s="179">
        <v>1822</v>
      </c>
      <c r="D17" s="38">
        <f t="shared" si="0"/>
        <v>3672</v>
      </c>
      <c r="E17" s="178">
        <v>201</v>
      </c>
      <c r="F17" s="179">
        <v>196</v>
      </c>
      <c r="G17" s="38">
        <f t="shared" si="1"/>
        <v>397</v>
      </c>
      <c r="H17" s="178">
        <v>196</v>
      </c>
      <c r="I17" s="179">
        <v>275</v>
      </c>
      <c r="J17" s="38">
        <f t="shared" si="2"/>
        <v>471</v>
      </c>
      <c r="K17" s="178">
        <v>3</v>
      </c>
      <c r="L17" s="179">
        <v>2</v>
      </c>
      <c r="M17" s="38">
        <f t="shared" si="3"/>
        <v>5</v>
      </c>
      <c r="N17" s="178">
        <v>504</v>
      </c>
      <c r="O17" s="179">
        <v>430</v>
      </c>
      <c r="P17" s="38">
        <f t="shared" si="4"/>
        <v>934</v>
      </c>
      <c r="Q17" s="93">
        <f t="shared" si="7"/>
        <v>904</v>
      </c>
      <c r="R17" s="94">
        <f t="shared" si="7"/>
        <v>903</v>
      </c>
      <c r="S17" s="39">
        <f t="shared" si="5"/>
        <v>1807</v>
      </c>
      <c r="T17" s="95">
        <f t="shared" si="8"/>
        <v>48.864864864864863</v>
      </c>
      <c r="U17" s="96">
        <f t="shared" si="8"/>
        <v>49.560922063666304</v>
      </c>
      <c r="V17" s="97">
        <f t="shared" si="8"/>
        <v>49.210239651416124</v>
      </c>
      <c r="W17" s="95">
        <f t="shared" si="9"/>
        <v>43.915929203539825</v>
      </c>
      <c r="X17" s="96">
        <f t="shared" si="9"/>
        <v>52.159468438538205</v>
      </c>
      <c r="Y17" s="98">
        <f t="shared" si="9"/>
        <v>48.035417819590478</v>
      </c>
      <c r="Z17" s="243" t="s">
        <v>104</v>
      </c>
      <c r="AA17" s="95">
        <f t="shared" si="10"/>
        <v>27.243243243243242</v>
      </c>
      <c r="AB17" s="96">
        <f t="shared" si="6"/>
        <v>23.600439077936333</v>
      </c>
      <c r="AC17" s="97">
        <f t="shared" si="6"/>
        <v>25.435729847494553</v>
      </c>
    </row>
    <row r="18" spans="1:29" ht="12" customHeight="1" x14ac:dyDescent="0.15">
      <c r="A18" s="208" t="s">
        <v>39</v>
      </c>
      <c r="B18" s="176">
        <v>146</v>
      </c>
      <c r="C18" s="177">
        <v>150</v>
      </c>
      <c r="D18" s="1">
        <f t="shared" si="0"/>
        <v>296</v>
      </c>
      <c r="E18" s="176">
        <v>22</v>
      </c>
      <c r="F18" s="177">
        <v>17</v>
      </c>
      <c r="G18" s="1">
        <f t="shared" si="1"/>
        <v>39</v>
      </c>
      <c r="H18" s="176">
        <v>15</v>
      </c>
      <c r="I18" s="177">
        <v>27</v>
      </c>
      <c r="J18" s="1">
        <f t="shared" si="2"/>
        <v>42</v>
      </c>
      <c r="K18" s="176">
        <v>2</v>
      </c>
      <c r="L18" s="177">
        <v>0</v>
      </c>
      <c r="M18" s="1">
        <f t="shared" si="3"/>
        <v>2</v>
      </c>
      <c r="N18" s="176">
        <v>60</v>
      </c>
      <c r="O18" s="177">
        <v>50</v>
      </c>
      <c r="P18" s="1">
        <f t="shared" si="4"/>
        <v>110</v>
      </c>
      <c r="Q18" s="87">
        <f t="shared" si="7"/>
        <v>99</v>
      </c>
      <c r="R18" s="88">
        <f t="shared" si="7"/>
        <v>94</v>
      </c>
      <c r="S18" s="2">
        <f t="shared" si="5"/>
        <v>193</v>
      </c>
      <c r="T18" s="89">
        <f t="shared" si="8"/>
        <v>67.808219178082197</v>
      </c>
      <c r="U18" s="90">
        <f t="shared" si="8"/>
        <v>62.666666666666671</v>
      </c>
      <c r="V18" s="91">
        <f t="shared" si="8"/>
        <v>65.202702702702695</v>
      </c>
      <c r="W18" s="89">
        <f t="shared" si="9"/>
        <v>37.373737373737377</v>
      </c>
      <c r="X18" s="90">
        <f t="shared" si="9"/>
        <v>46.808510638297875</v>
      </c>
      <c r="Y18" s="92">
        <f t="shared" si="9"/>
        <v>41.968911917098445</v>
      </c>
      <c r="Z18" s="242" t="s">
        <v>105</v>
      </c>
      <c r="AA18" s="89">
        <f t="shared" si="10"/>
        <v>41.095890410958901</v>
      </c>
      <c r="AB18" s="90">
        <f t="shared" si="6"/>
        <v>33.333333333333329</v>
      </c>
      <c r="AC18" s="91">
        <f t="shared" si="6"/>
        <v>37.162162162162161</v>
      </c>
    </row>
    <row r="19" spans="1:29" s="86" customFormat="1" ht="12" customHeight="1" x14ac:dyDescent="0.15">
      <c r="A19" s="212" t="s">
        <v>40</v>
      </c>
      <c r="B19" s="180">
        <v>1809</v>
      </c>
      <c r="C19" s="181">
        <v>1601</v>
      </c>
      <c r="D19" s="46">
        <f t="shared" si="0"/>
        <v>3410</v>
      </c>
      <c r="E19" s="180">
        <v>154</v>
      </c>
      <c r="F19" s="181">
        <v>152</v>
      </c>
      <c r="G19" s="46">
        <f t="shared" si="1"/>
        <v>306</v>
      </c>
      <c r="H19" s="180">
        <v>187</v>
      </c>
      <c r="I19" s="181">
        <v>220</v>
      </c>
      <c r="J19" s="46">
        <f t="shared" si="2"/>
        <v>407</v>
      </c>
      <c r="K19" s="180">
        <v>4</v>
      </c>
      <c r="L19" s="181">
        <v>3</v>
      </c>
      <c r="M19" s="46">
        <f t="shared" si="3"/>
        <v>7</v>
      </c>
      <c r="N19" s="180">
        <v>502</v>
      </c>
      <c r="O19" s="181">
        <v>408</v>
      </c>
      <c r="P19" s="46">
        <f t="shared" si="4"/>
        <v>910</v>
      </c>
      <c r="Q19" s="111">
        <f t="shared" si="7"/>
        <v>847</v>
      </c>
      <c r="R19" s="112">
        <f t="shared" si="7"/>
        <v>783</v>
      </c>
      <c r="S19" s="47">
        <f t="shared" si="5"/>
        <v>1630</v>
      </c>
      <c r="T19" s="113">
        <f t="shared" si="8"/>
        <v>46.821448313985627</v>
      </c>
      <c r="U19" s="114">
        <f t="shared" si="8"/>
        <v>48.906933166770763</v>
      </c>
      <c r="V19" s="115">
        <f t="shared" si="8"/>
        <v>47.800586510263933</v>
      </c>
      <c r="W19" s="113">
        <f t="shared" si="9"/>
        <v>40.259740259740262</v>
      </c>
      <c r="X19" s="114">
        <f t="shared" si="9"/>
        <v>47.509578544061306</v>
      </c>
      <c r="Y19" s="116">
        <f t="shared" si="9"/>
        <v>43.742331288343557</v>
      </c>
      <c r="Z19" s="246" t="s">
        <v>106</v>
      </c>
      <c r="AA19" s="113">
        <f t="shared" si="10"/>
        <v>27.750138197899393</v>
      </c>
      <c r="AB19" s="114">
        <f t="shared" si="6"/>
        <v>25.4840724547158</v>
      </c>
      <c r="AC19" s="115">
        <f t="shared" si="6"/>
        <v>26.686217008797652</v>
      </c>
    </row>
    <row r="20" spans="1:29" ht="12" customHeight="1" x14ac:dyDescent="0.15">
      <c r="A20" s="213" t="s">
        <v>41</v>
      </c>
      <c r="B20" s="182">
        <v>638</v>
      </c>
      <c r="C20" s="183">
        <v>666</v>
      </c>
      <c r="D20" s="28">
        <f t="shared" si="0"/>
        <v>1304</v>
      </c>
      <c r="E20" s="182">
        <v>85</v>
      </c>
      <c r="F20" s="183">
        <v>100</v>
      </c>
      <c r="G20" s="28">
        <f t="shared" si="1"/>
        <v>185</v>
      </c>
      <c r="H20" s="182">
        <v>46</v>
      </c>
      <c r="I20" s="183">
        <v>75</v>
      </c>
      <c r="J20" s="28">
        <f t="shared" si="2"/>
        <v>121</v>
      </c>
      <c r="K20" s="182">
        <v>2</v>
      </c>
      <c r="L20" s="183">
        <v>2</v>
      </c>
      <c r="M20" s="28">
        <f t="shared" si="3"/>
        <v>4</v>
      </c>
      <c r="N20" s="182">
        <v>215</v>
      </c>
      <c r="O20" s="183">
        <v>197</v>
      </c>
      <c r="P20" s="28">
        <f t="shared" si="4"/>
        <v>412</v>
      </c>
      <c r="Q20" s="117">
        <f t="shared" si="7"/>
        <v>348</v>
      </c>
      <c r="R20" s="118">
        <f t="shared" si="7"/>
        <v>374</v>
      </c>
      <c r="S20" s="29">
        <f t="shared" si="5"/>
        <v>722</v>
      </c>
      <c r="T20" s="119">
        <f t="shared" si="8"/>
        <v>54.54545454545454</v>
      </c>
      <c r="U20" s="120">
        <f t="shared" si="8"/>
        <v>56.156156156156158</v>
      </c>
      <c r="V20" s="121">
        <f t="shared" si="8"/>
        <v>55.368098159509202</v>
      </c>
      <c r="W20" s="119">
        <f t="shared" si="9"/>
        <v>37.643678160919542</v>
      </c>
      <c r="X20" s="120">
        <f t="shared" si="9"/>
        <v>46.791443850267378</v>
      </c>
      <c r="Y20" s="122">
        <f t="shared" si="9"/>
        <v>42.382271468144047</v>
      </c>
      <c r="Z20" s="247" t="s">
        <v>107</v>
      </c>
      <c r="AA20" s="119">
        <f t="shared" si="10"/>
        <v>33.699059561128522</v>
      </c>
      <c r="AB20" s="120">
        <f t="shared" si="6"/>
        <v>29.57957957957958</v>
      </c>
      <c r="AC20" s="121">
        <f t="shared" si="6"/>
        <v>31.595092024539877</v>
      </c>
    </row>
    <row r="21" spans="1:29" s="86" customFormat="1" ht="12" customHeight="1" x14ac:dyDescent="0.15">
      <c r="A21" s="209" t="s">
        <v>42</v>
      </c>
      <c r="B21" s="178">
        <v>474</v>
      </c>
      <c r="C21" s="179">
        <v>437</v>
      </c>
      <c r="D21" s="38">
        <f t="shared" si="0"/>
        <v>911</v>
      </c>
      <c r="E21" s="178">
        <v>81</v>
      </c>
      <c r="F21" s="179">
        <v>86</v>
      </c>
      <c r="G21" s="38">
        <f t="shared" si="1"/>
        <v>167</v>
      </c>
      <c r="H21" s="178">
        <v>35</v>
      </c>
      <c r="I21" s="179">
        <v>58</v>
      </c>
      <c r="J21" s="38">
        <f t="shared" si="2"/>
        <v>93</v>
      </c>
      <c r="K21" s="178">
        <v>1</v>
      </c>
      <c r="L21" s="179">
        <v>0</v>
      </c>
      <c r="M21" s="38">
        <f t="shared" si="3"/>
        <v>1</v>
      </c>
      <c r="N21" s="178">
        <v>153</v>
      </c>
      <c r="O21" s="179">
        <v>129</v>
      </c>
      <c r="P21" s="38">
        <f t="shared" si="4"/>
        <v>282</v>
      </c>
      <c r="Q21" s="93">
        <f t="shared" si="7"/>
        <v>270</v>
      </c>
      <c r="R21" s="94">
        <f t="shared" si="7"/>
        <v>273</v>
      </c>
      <c r="S21" s="39">
        <f t="shared" si="5"/>
        <v>543</v>
      </c>
      <c r="T21" s="95">
        <f t="shared" si="8"/>
        <v>56.962025316455701</v>
      </c>
      <c r="U21" s="96">
        <f t="shared" si="8"/>
        <v>62.471395881006863</v>
      </c>
      <c r="V21" s="97">
        <f t="shared" si="8"/>
        <v>59.60482985729967</v>
      </c>
      <c r="W21" s="95">
        <f t="shared" si="9"/>
        <v>42.962962962962962</v>
      </c>
      <c r="X21" s="96">
        <f t="shared" si="9"/>
        <v>52.747252747252752</v>
      </c>
      <c r="Y21" s="98">
        <f t="shared" si="9"/>
        <v>47.882136279926335</v>
      </c>
      <c r="Z21" s="243" t="s">
        <v>108</v>
      </c>
      <c r="AA21" s="95">
        <f t="shared" si="10"/>
        <v>32.278481012658226</v>
      </c>
      <c r="AB21" s="96">
        <f t="shared" si="6"/>
        <v>29.51945080091533</v>
      </c>
      <c r="AC21" s="97">
        <f t="shared" si="6"/>
        <v>30.954994511525797</v>
      </c>
    </row>
    <row r="22" spans="1:29" ht="12" customHeight="1" x14ac:dyDescent="0.15">
      <c r="A22" s="210" t="s">
        <v>43</v>
      </c>
      <c r="B22" s="184">
        <v>366</v>
      </c>
      <c r="C22" s="185">
        <v>350</v>
      </c>
      <c r="D22" s="3">
        <f t="shared" si="0"/>
        <v>716</v>
      </c>
      <c r="E22" s="184">
        <v>46</v>
      </c>
      <c r="F22" s="185">
        <v>43</v>
      </c>
      <c r="G22" s="3">
        <f t="shared" si="1"/>
        <v>89</v>
      </c>
      <c r="H22" s="184">
        <v>20</v>
      </c>
      <c r="I22" s="185">
        <v>35</v>
      </c>
      <c r="J22" s="3">
        <f t="shared" si="2"/>
        <v>55</v>
      </c>
      <c r="K22" s="184">
        <v>1</v>
      </c>
      <c r="L22" s="185">
        <v>0</v>
      </c>
      <c r="M22" s="3">
        <f t="shared" si="3"/>
        <v>1</v>
      </c>
      <c r="N22" s="184">
        <v>131</v>
      </c>
      <c r="O22" s="185">
        <v>118</v>
      </c>
      <c r="P22" s="3">
        <f t="shared" si="4"/>
        <v>249</v>
      </c>
      <c r="Q22" s="99">
        <f t="shared" si="7"/>
        <v>198</v>
      </c>
      <c r="R22" s="100">
        <f t="shared" si="7"/>
        <v>196</v>
      </c>
      <c r="S22" s="4">
        <f t="shared" si="5"/>
        <v>394</v>
      </c>
      <c r="T22" s="101">
        <f t="shared" si="8"/>
        <v>54.098360655737707</v>
      </c>
      <c r="U22" s="102">
        <f t="shared" si="8"/>
        <v>56.000000000000007</v>
      </c>
      <c r="V22" s="103">
        <f t="shared" si="8"/>
        <v>55.027932960893857</v>
      </c>
      <c r="W22" s="101">
        <f t="shared" si="9"/>
        <v>33.333333333333329</v>
      </c>
      <c r="X22" s="102">
        <f t="shared" si="9"/>
        <v>39.795918367346935</v>
      </c>
      <c r="Y22" s="104">
        <f t="shared" si="9"/>
        <v>36.548223350253807</v>
      </c>
      <c r="Z22" s="244" t="s">
        <v>109</v>
      </c>
      <c r="AA22" s="101">
        <f t="shared" si="10"/>
        <v>35.79234972677596</v>
      </c>
      <c r="AB22" s="102">
        <f t="shared" si="6"/>
        <v>33.714285714285715</v>
      </c>
      <c r="AC22" s="103">
        <f t="shared" si="6"/>
        <v>34.77653631284916</v>
      </c>
    </row>
    <row r="23" spans="1:29" s="86" customFormat="1" ht="12" customHeight="1" x14ac:dyDescent="0.15">
      <c r="A23" s="211" t="s">
        <v>44</v>
      </c>
      <c r="B23" s="174">
        <v>334</v>
      </c>
      <c r="C23" s="175">
        <v>414</v>
      </c>
      <c r="D23" s="42">
        <f t="shared" si="0"/>
        <v>748</v>
      </c>
      <c r="E23" s="174">
        <v>45</v>
      </c>
      <c r="F23" s="175">
        <v>53</v>
      </c>
      <c r="G23" s="42">
        <f t="shared" si="1"/>
        <v>98</v>
      </c>
      <c r="H23" s="174">
        <v>20</v>
      </c>
      <c r="I23" s="175">
        <v>36</v>
      </c>
      <c r="J23" s="42">
        <f t="shared" si="2"/>
        <v>56</v>
      </c>
      <c r="K23" s="174">
        <v>1</v>
      </c>
      <c r="L23" s="175">
        <v>2</v>
      </c>
      <c r="M23" s="42">
        <f t="shared" si="3"/>
        <v>3</v>
      </c>
      <c r="N23" s="174">
        <v>162</v>
      </c>
      <c r="O23" s="175">
        <v>147</v>
      </c>
      <c r="P23" s="42">
        <f t="shared" si="4"/>
        <v>309</v>
      </c>
      <c r="Q23" s="105">
        <f t="shared" si="7"/>
        <v>228</v>
      </c>
      <c r="R23" s="106">
        <f t="shared" si="7"/>
        <v>238</v>
      </c>
      <c r="S23" s="43">
        <f t="shared" si="5"/>
        <v>466</v>
      </c>
      <c r="T23" s="107">
        <f t="shared" si="8"/>
        <v>68.263473053892227</v>
      </c>
      <c r="U23" s="108">
        <f t="shared" si="8"/>
        <v>57.487922705314013</v>
      </c>
      <c r="V23" s="109">
        <f t="shared" si="8"/>
        <v>62.299465240641716</v>
      </c>
      <c r="W23" s="107">
        <f t="shared" si="9"/>
        <v>28.508771929824562</v>
      </c>
      <c r="X23" s="108">
        <f t="shared" si="9"/>
        <v>37.394957983193279</v>
      </c>
      <c r="Y23" s="110">
        <f t="shared" si="9"/>
        <v>33.047210300429185</v>
      </c>
      <c r="Z23" s="245" t="s">
        <v>110</v>
      </c>
      <c r="AA23" s="107">
        <f t="shared" si="10"/>
        <v>48.50299401197605</v>
      </c>
      <c r="AB23" s="108">
        <f t="shared" si="6"/>
        <v>35.507246376811594</v>
      </c>
      <c r="AC23" s="109">
        <f t="shared" si="6"/>
        <v>41.310160427807489</v>
      </c>
    </row>
    <row r="24" spans="1:29" ht="12" customHeight="1" x14ac:dyDescent="0.15">
      <c r="A24" s="210" t="s">
        <v>45</v>
      </c>
      <c r="B24" s="184">
        <v>52</v>
      </c>
      <c r="C24" s="185">
        <v>50</v>
      </c>
      <c r="D24" s="3">
        <f t="shared" si="0"/>
        <v>102</v>
      </c>
      <c r="E24" s="184">
        <v>13</v>
      </c>
      <c r="F24" s="185">
        <v>12</v>
      </c>
      <c r="G24" s="3">
        <f t="shared" si="1"/>
        <v>25</v>
      </c>
      <c r="H24" s="184">
        <v>1</v>
      </c>
      <c r="I24" s="185">
        <v>2</v>
      </c>
      <c r="J24" s="3">
        <f t="shared" si="2"/>
        <v>3</v>
      </c>
      <c r="K24" s="184">
        <v>0</v>
      </c>
      <c r="L24" s="185">
        <v>0</v>
      </c>
      <c r="M24" s="3">
        <f t="shared" si="3"/>
        <v>0</v>
      </c>
      <c r="N24" s="184">
        <v>27</v>
      </c>
      <c r="O24" s="185">
        <v>25</v>
      </c>
      <c r="P24" s="3">
        <f t="shared" si="4"/>
        <v>52</v>
      </c>
      <c r="Q24" s="99">
        <f t="shared" si="7"/>
        <v>41</v>
      </c>
      <c r="R24" s="100">
        <f t="shared" si="7"/>
        <v>39</v>
      </c>
      <c r="S24" s="4">
        <f t="shared" si="5"/>
        <v>80</v>
      </c>
      <c r="T24" s="101">
        <f t="shared" si="8"/>
        <v>78.84615384615384</v>
      </c>
      <c r="U24" s="102">
        <f t="shared" si="8"/>
        <v>78</v>
      </c>
      <c r="V24" s="103">
        <f t="shared" si="8"/>
        <v>78.431372549019613</v>
      </c>
      <c r="W24" s="101">
        <f t="shared" si="9"/>
        <v>34.146341463414636</v>
      </c>
      <c r="X24" s="102">
        <f t="shared" si="9"/>
        <v>35.897435897435898</v>
      </c>
      <c r="Y24" s="104">
        <f t="shared" si="9"/>
        <v>35</v>
      </c>
      <c r="Z24" s="244" t="s">
        <v>111</v>
      </c>
      <c r="AA24" s="101">
        <f t="shared" si="10"/>
        <v>51.923076923076927</v>
      </c>
      <c r="AB24" s="102">
        <f t="shared" si="6"/>
        <v>50</v>
      </c>
      <c r="AC24" s="103">
        <f t="shared" si="6"/>
        <v>50.980392156862742</v>
      </c>
    </row>
    <row r="25" spans="1:29" s="86" customFormat="1" ht="12" customHeight="1" x14ac:dyDescent="0.15">
      <c r="A25" s="211" t="s">
        <v>46</v>
      </c>
      <c r="B25" s="174">
        <v>260</v>
      </c>
      <c r="C25" s="175">
        <v>272</v>
      </c>
      <c r="D25" s="42">
        <f t="shared" si="0"/>
        <v>532</v>
      </c>
      <c r="E25" s="174">
        <v>48</v>
      </c>
      <c r="F25" s="175">
        <v>39</v>
      </c>
      <c r="G25" s="42">
        <f t="shared" si="1"/>
        <v>87</v>
      </c>
      <c r="H25" s="174">
        <v>24</v>
      </c>
      <c r="I25" s="175">
        <v>29</v>
      </c>
      <c r="J25" s="42">
        <f t="shared" si="2"/>
        <v>53</v>
      </c>
      <c r="K25" s="174">
        <v>1</v>
      </c>
      <c r="L25" s="175">
        <v>1</v>
      </c>
      <c r="M25" s="42">
        <f t="shared" si="3"/>
        <v>2</v>
      </c>
      <c r="N25" s="174">
        <v>86</v>
      </c>
      <c r="O25" s="175">
        <v>74</v>
      </c>
      <c r="P25" s="42">
        <f t="shared" si="4"/>
        <v>160</v>
      </c>
      <c r="Q25" s="105">
        <f t="shared" si="7"/>
        <v>159</v>
      </c>
      <c r="R25" s="106">
        <f t="shared" si="7"/>
        <v>143</v>
      </c>
      <c r="S25" s="43">
        <f t="shared" si="5"/>
        <v>302</v>
      </c>
      <c r="T25" s="107">
        <f t="shared" si="8"/>
        <v>61.15384615384616</v>
      </c>
      <c r="U25" s="108">
        <f t="shared" si="8"/>
        <v>52.57352941176471</v>
      </c>
      <c r="V25" s="109">
        <f t="shared" si="8"/>
        <v>56.766917293233085</v>
      </c>
      <c r="W25" s="107">
        <f t="shared" si="9"/>
        <v>45.283018867924532</v>
      </c>
      <c r="X25" s="108">
        <f t="shared" si="9"/>
        <v>47.552447552447553</v>
      </c>
      <c r="Y25" s="110">
        <f t="shared" si="9"/>
        <v>46.357615894039732</v>
      </c>
      <c r="Z25" s="245" t="s">
        <v>112</v>
      </c>
      <c r="AA25" s="107">
        <f t="shared" si="10"/>
        <v>33.076923076923073</v>
      </c>
      <c r="AB25" s="108">
        <f t="shared" si="6"/>
        <v>27.205882352941174</v>
      </c>
      <c r="AC25" s="109">
        <f t="shared" si="6"/>
        <v>30.075187969924812</v>
      </c>
    </row>
    <row r="26" spans="1:29" ht="12" customHeight="1" x14ac:dyDescent="0.15">
      <c r="A26" s="210" t="s">
        <v>47</v>
      </c>
      <c r="B26" s="184">
        <v>119</v>
      </c>
      <c r="C26" s="185">
        <v>115</v>
      </c>
      <c r="D26" s="3">
        <f t="shared" si="0"/>
        <v>234</v>
      </c>
      <c r="E26" s="184">
        <v>29</v>
      </c>
      <c r="F26" s="185">
        <v>26</v>
      </c>
      <c r="G26" s="3">
        <f t="shared" si="1"/>
        <v>55</v>
      </c>
      <c r="H26" s="184">
        <v>16</v>
      </c>
      <c r="I26" s="185">
        <v>20</v>
      </c>
      <c r="J26" s="3">
        <f t="shared" si="2"/>
        <v>36</v>
      </c>
      <c r="K26" s="184">
        <v>0</v>
      </c>
      <c r="L26" s="185">
        <v>0</v>
      </c>
      <c r="M26" s="3">
        <f t="shared" si="3"/>
        <v>0</v>
      </c>
      <c r="N26" s="184">
        <v>32</v>
      </c>
      <c r="O26" s="185">
        <v>23</v>
      </c>
      <c r="P26" s="3">
        <f t="shared" si="4"/>
        <v>55</v>
      </c>
      <c r="Q26" s="99">
        <f t="shared" si="7"/>
        <v>77</v>
      </c>
      <c r="R26" s="100">
        <f t="shared" si="7"/>
        <v>69</v>
      </c>
      <c r="S26" s="4">
        <f t="shared" si="5"/>
        <v>146</v>
      </c>
      <c r="T26" s="101">
        <f t="shared" si="8"/>
        <v>64.705882352941174</v>
      </c>
      <c r="U26" s="102">
        <f t="shared" si="8"/>
        <v>60</v>
      </c>
      <c r="V26" s="103">
        <f t="shared" si="8"/>
        <v>62.393162393162392</v>
      </c>
      <c r="W26" s="101">
        <f t="shared" si="9"/>
        <v>58.441558441558442</v>
      </c>
      <c r="X26" s="102">
        <f t="shared" si="9"/>
        <v>66.666666666666657</v>
      </c>
      <c r="Y26" s="104">
        <f t="shared" si="9"/>
        <v>62.328767123287676</v>
      </c>
      <c r="Z26" s="244" t="s">
        <v>113</v>
      </c>
      <c r="AA26" s="101">
        <f t="shared" si="10"/>
        <v>26.890756302521009</v>
      </c>
      <c r="AB26" s="102">
        <f t="shared" si="6"/>
        <v>20</v>
      </c>
      <c r="AC26" s="103">
        <f t="shared" si="6"/>
        <v>23.504273504273502</v>
      </c>
    </row>
    <row r="27" spans="1:29" s="86" customFormat="1" ht="12" customHeight="1" x14ac:dyDescent="0.15">
      <c r="A27" s="211" t="s">
        <v>48</v>
      </c>
      <c r="B27" s="174">
        <v>220</v>
      </c>
      <c r="C27" s="175">
        <v>237</v>
      </c>
      <c r="D27" s="42">
        <f t="shared" si="0"/>
        <v>457</v>
      </c>
      <c r="E27" s="174">
        <v>48</v>
      </c>
      <c r="F27" s="175">
        <v>44</v>
      </c>
      <c r="G27" s="42">
        <f t="shared" si="1"/>
        <v>92</v>
      </c>
      <c r="H27" s="174">
        <v>10</v>
      </c>
      <c r="I27" s="175">
        <v>18</v>
      </c>
      <c r="J27" s="42">
        <f t="shared" si="2"/>
        <v>28</v>
      </c>
      <c r="K27" s="174">
        <v>1</v>
      </c>
      <c r="L27" s="175">
        <v>1</v>
      </c>
      <c r="M27" s="42">
        <f t="shared" si="3"/>
        <v>2</v>
      </c>
      <c r="N27" s="174">
        <v>91</v>
      </c>
      <c r="O27" s="175">
        <v>89</v>
      </c>
      <c r="P27" s="42">
        <f t="shared" si="4"/>
        <v>180</v>
      </c>
      <c r="Q27" s="105">
        <f t="shared" si="7"/>
        <v>150</v>
      </c>
      <c r="R27" s="106">
        <f t="shared" si="7"/>
        <v>152</v>
      </c>
      <c r="S27" s="43">
        <f t="shared" si="5"/>
        <v>302</v>
      </c>
      <c r="T27" s="107">
        <f t="shared" si="8"/>
        <v>68.181818181818173</v>
      </c>
      <c r="U27" s="108">
        <f t="shared" si="8"/>
        <v>64.135021097046419</v>
      </c>
      <c r="V27" s="109">
        <f t="shared" si="8"/>
        <v>66.083150984682717</v>
      </c>
      <c r="W27" s="107">
        <f t="shared" si="9"/>
        <v>38.666666666666664</v>
      </c>
      <c r="X27" s="108">
        <f t="shared" si="9"/>
        <v>40.789473684210527</v>
      </c>
      <c r="Y27" s="110">
        <f t="shared" si="9"/>
        <v>39.735099337748345</v>
      </c>
      <c r="Z27" s="245" t="s">
        <v>114</v>
      </c>
      <c r="AA27" s="107">
        <f t="shared" si="10"/>
        <v>41.363636363636367</v>
      </c>
      <c r="AB27" s="108">
        <f t="shared" si="6"/>
        <v>37.552742616033754</v>
      </c>
      <c r="AC27" s="109">
        <f t="shared" si="6"/>
        <v>39.387308533916851</v>
      </c>
    </row>
    <row r="28" spans="1:29" ht="12" customHeight="1" x14ac:dyDescent="0.15">
      <c r="A28" s="208" t="s">
        <v>49</v>
      </c>
      <c r="B28" s="176">
        <v>139</v>
      </c>
      <c r="C28" s="177">
        <v>111</v>
      </c>
      <c r="D28" s="1">
        <f t="shared" si="0"/>
        <v>250</v>
      </c>
      <c r="E28" s="176">
        <v>29</v>
      </c>
      <c r="F28" s="177">
        <v>10</v>
      </c>
      <c r="G28" s="1">
        <f t="shared" si="1"/>
        <v>39</v>
      </c>
      <c r="H28" s="176">
        <v>7</v>
      </c>
      <c r="I28" s="177">
        <v>14</v>
      </c>
      <c r="J28" s="1">
        <f t="shared" si="2"/>
        <v>21</v>
      </c>
      <c r="K28" s="176">
        <v>0</v>
      </c>
      <c r="L28" s="177">
        <v>0</v>
      </c>
      <c r="M28" s="1">
        <f t="shared" si="3"/>
        <v>0</v>
      </c>
      <c r="N28" s="176">
        <v>58</v>
      </c>
      <c r="O28" s="177">
        <v>36</v>
      </c>
      <c r="P28" s="1">
        <f t="shared" si="4"/>
        <v>94</v>
      </c>
      <c r="Q28" s="87">
        <f t="shared" si="7"/>
        <v>94</v>
      </c>
      <c r="R28" s="88">
        <f t="shared" si="7"/>
        <v>60</v>
      </c>
      <c r="S28" s="2">
        <f t="shared" si="5"/>
        <v>154</v>
      </c>
      <c r="T28" s="89">
        <f t="shared" si="8"/>
        <v>67.625899280575538</v>
      </c>
      <c r="U28" s="90">
        <f t="shared" si="8"/>
        <v>54.054054054054056</v>
      </c>
      <c r="V28" s="91">
        <f t="shared" si="8"/>
        <v>61.6</v>
      </c>
      <c r="W28" s="89">
        <f t="shared" si="9"/>
        <v>38.297872340425535</v>
      </c>
      <c r="X28" s="90">
        <f t="shared" si="9"/>
        <v>40</v>
      </c>
      <c r="Y28" s="92">
        <f t="shared" si="9"/>
        <v>38.961038961038966</v>
      </c>
      <c r="Z28" s="242" t="s">
        <v>115</v>
      </c>
      <c r="AA28" s="89">
        <f t="shared" si="10"/>
        <v>41.726618705035975</v>
      </c>
      <c r="AB28" s="90">
        <f t="shared" si="6"/>
        <v>32.432432432432435</v>
      </c>
      <c r="AC28" s="91">
        <f t="shared" si="6"/>
        <v>37.6</v>
      </c>
    </row>
    <row r="29" spans="1:29" s="86" customFormat="1" ht="12" customHeight="1" x14ac:dyDescent="0.15">
      <c r="A29" s="209" t="s">
        <v>50</v>
      </c>
      <c r="B29" s="178">
        <v>124</v>
      </c>
      <c r="C29" s="179">
        <v>119</v>
      </c>
      <c r="D29" s="38">
        <f t="shared" si="0"/>
        <v>243</v>
      </c>
      <c r="E29" s="178">
        <v>17</v>
      </c>
      <c r="F29" s="179">
        <v>13</v>
      </c>
      <c r="G29" s="38">
        <f t="shared" si="1"/>
        <v>30</v>
      </c>
      <c r="H29" s="178">
        <v>6</v>
      </c>
      <c r="I29" s="179">
        <v>13</v>
      </c>
      <c r="J29" s="38">
        <f t="shared" si="2"/>
        <v>19</v>
      </c>
      <c r="K29" s="178">
        <v>0</v>
      </c>
      <c r="L29" s="179">
        <v>0</v>
      </c>
      <c r="M29" s="38">
        <f t="shared" si="3"/>
        <v>0</v>
      </c>
      <c r="N29" s="178">
        <v>48</v>
      </c>
      <c r="O29" s="179">
        <v>32</v>
      </c>
      <c r="P29" s="38">
        <f t="shared" si="4"/>
        <v>80</v>
      </c>
      <c r="Q29" s="93">
        <f t="shared" si="7"/>
        <v>71</v>
      </c>
      <c r="R29" s="94">
        <f t="shared" si="7"/>
        <v>58</v>
      </c>
      <c r="S29" s="39">
        <f t="shared" si="5"/>
        <v>129</v>
      </c>
      <c r="T29" s="95">
        <f t="shared" si="8"/>
        <v>57.258064516129039</v>
      </c>
      <c r="U29" s="96">
        <f t="shared" si="8"/>
        <v>48.739495798319325</v>
      </c>
      <c r="V29" s="97">
        <f t="shared" si="8"/>
        <v>53.086419753086425</v>
      </c>
      <c r="W29" s="95">
        <f t="shared" si="9"/>
        <v>32.394366197183103</v>
      </c>
      <c r="X29" s="96">
        <f t="shared" si="9"/>
        <v>44.827586206896555</v>
      </c>
      <c r="Y29" s="98">
        <f t="shared" si="9"/>
        <v>37.984496124031011</v>
      </c>
      <c r="Z29" s="243" t="s">
        <v>116</v>
      </c>
      <c r="AA29" s="95">
        <f t="shared" si="10"/>
        <v>38.70967741935484</v>
      </c>
      <c r="AB29" s="96">
        <f t="shared" si="6"/>
        <v>26.890756302521009</v>
      </c>
      <c r="AC29" s="97">
        <f t="shared" si="6"/>
        <v>32.921810699588477</v>
      </c>
    </row>
    <row r="30" spans="1:29" ht="12" customHeight="1" x14ac:dyDescent="0.15">
      <c r="A30" s="210" t="s">
        <v>51</v>
      </c>
      <c r="B30" s="184">
        <v>99</v>
      </c>
      <c r="C30" s="185">
        <v>97</v>
      </c>
      <c r="D30" s="3">
        <f t="shared" si="0"/>
        <v>196</v>
      </c>
      <c r="E30" s="184">
        <v>17</v>
      </c>
      <c r="F30" s="185">
        <v>22</v>
      </c>
      <c r="G30" s="3">
        <f t="shared" si="1"/>
        <v>39</v>
      </c>
      <c r="H30" s="184">
        <v>5</v>
      </c>
      <c r="I30" s="185">
        <v>7</v>
      </c>
      <c r="J30" s="3">
        <f t="shared" si="2"/>
        <v>12</v>
      </c>
      <c r="K30" s="184">
        <v>0</v>
      </c>
      <c r="L30" s="185">
        <v>0</v>
      </c>
      <c r="M30" s="3">
        <f t="shared" si="3"/>
        <v>0</v>
      </c>
      <c r="N30" s="184">
        <v>32</v>
      </c>
      <c r="O30" s="185">
        <v>33</v>
      </c>
      <c r="P30" s="3">
        <f t="shared" si="4"/>
        <v>65</v>
      </c>
      <c r="Q30" s="99">
        <f t="shared" si="7"/>
        <v>54</v>
      </c>
      <c r="R30" s="100">
        <f t="shared" si="7"/>
        <v>62</v>
      </c>
      <c r="S30" s="4">
        <f t="shared" si="5"/>
        <v>116</v>
      </c>
      <c r="T30" s="101">
        <f t="shared" si="8"/>
        <v>54.54545454545454</v>
      </c>
      <c r="U30" s="102">
        <f t="shared" si="8"/>
        <v>63.917525773195869</v>
      </c>
      <c r="V30" s="103">
        <f t="shared" si="8"/>
        <v>59.183673469387756</v>
      </c>
      <c r="W30" s="101">
        <f t="shared" si="9"/>
        <v>40.74074074074074</v>
      </c>
      <c r="X30" s="102">
        <f t="shared" si="9"/>
        <v>46.774193548387096</v>
      </c>
      <c r="Y30" s="104">
        <f t="shared" si="9"/>
        <v>43.96551724137931</v>
      </c>
      <c r="Z30" s="244" t="s">
        <v>117</v>
      </c>
      <c r="AA30" s="101">
        <f t="shared" si="10"/>
        <v>32.323232323232325</v>
      </c>
      <c r="AB30" s="102">
        <f t="shared" si="6"/>
        <v>34.020618556701031</v>
      </c>
      <c r="AC30" s="103">
        <f t="shared" si="6"/>
        <v>33.163265306122447</v>
      </c>
    </row>
    <row r="31" spans="1:29" s="86" customFormat="1" ht="12" customHeight="1" x14ac:dyDescent="0.15">
      <c r="A31" s="211" t="s">
        <v>52</v>
      </c>
      <c r="B31" s="174">
        <v>281</v>
      </c>
      <c r="C31" s="175">
        <v>287</v>
      </c>
      <c r="D31" s="42">
        <f t="shared" si="0"/>
        <v>568</v>
      </c>
      <c r="E31" s="174">
        <v>61</v>
      </c>
      <c r="F31" s="175">
        <v>58</v>
      </c>
      <c r="G31" s="42">
        <f t="shared" si="1"/>
        <v>119</v>
      </c>
      <c r="H31" s="174">
        <v>26</v>
      </c>
      <c r="I31" s="175">
        <v>36</v>
      </c>
      <c r="J31" s="42">
        <f t="shared" si="2"/>
        <v>62</v>
      </c>
      <c r="K31" s="174">
        <v>1</v>
      </c>
      <c r="L31" s="175">
        <v>0</v>
      </c>
      <c r="M31" s="42">
        <f t="shared" si="3"/>
        <v>1</v>
      </c>
      <c r="N31" s="174">
        <v>83</v>
      </c>
      <c r="O31" s="175">
        <v>68</v>
      </c>
      <c r="P31" s="42">
        <f t="shared" si="4"/>
        <v>151</v>
      </c>
      <c r="Q31" s="105">
        <f t="shared" si="7"/>
        <v>171</v>
      </c>
      <c r="R31" s="106">
        <f t="shared" si="7"/>
        <v>162</v>
      </c>
      <c r="S31" s="43">
        <f t="shared" si="5"/>
        <v>333</v>
      </c>
      <c r="T31" s="107">
        <f t="shared" si="8"/>
        <v>60.854092526690394</v>
      </c>
      <c r="U31" s="108">
        <f t="shared" si="8"/>
        <v>56.445993031358888</v>
      </c>
      <c r="V31" s="109">
        <f t="shared" si="8"/>
        <v>58.626760563380287</v>
      </c>
      <c r="W31" s="107">
        <f t="shared" si="9"/>
        <v>50.877192982456144</v>
      </c>
      <c r="X31" s="108">
        <f t="shared" si="9"/>
        <v>58.024691358024697</v>
      </c>
      <c r="Y31" s="110">
        <f t="shared" si="9"/>
        <v>54.354354354354349</v>
      </c>
      <c r="Z31" s="245" t="s">
        <v>118</v>
      </c>
      <c r="AA31" s="107">
        <f t="shared" si="10"/>
        <v>29.537366548042705</v>
      </c>
      <c r="AB31" s="108">
        <f t="shared" si="6"/>
        <v>23.693379790940767</v>
      </c>
      <c r="AC31" s="109">
        <f t="shared" si="6"/>
        <v>26.58450704225352</v>
      </c>
    </row>
    <row r="32" spans="1:29" ht="12" customHeight="1" x14ac:dyDescent="0.15">
      <c r="A32" s="210" t="s">
        <v>53</v>
      </c>
      <c r="B32" s="184">
        <v>48</v>
      </c>
      <c r="C32" s="185">
        <v>39</v>
      </c>
      <c r="D32" s="3">
        <f t="shared" si="0"/>
        <v>87</v>
      </c>
      <c r="E32" s="184">
        <v>10</v>
      </c>
      <c r="F32" s="185">
        <v>9</v>
      </c>
      <c r="G32" s="3">
        <f t="shared" si="1"/>
        <v>19</v>
      </c>
      <c r="H32" s="184">
        <v>4</v>
      </c>
      <c r="I32" s="185">
        <v>4</v>
      </c>
      <c r="J32" s="3">
        <f t="shared" si="2"/>
        <v>8</v>
      </c>
      <c r="K32" s="184">
        <v>1</v>
      </c>
      <c r="L32" s="185">
        <v>0</v>
      </c>
      <c r="M32" s="3">
        <f t="shared" si="3"/>
        <v>1</v>
      </c>
      <c r="N32" s="184">
        <v>22</v>
      </c>
      <c r="O32" s="185">
        <v>15</v>
      </c>
      <c r="P32" s="3">
        <f t="shared" si="4"/>
        <v>37</v>
      </c>
      <c r="Q32" s="99">
        <f t="shared" si="7"/>
        <v>37</v>
      </c>
      <c r="R32" s="100">
        <f t="shared" si="7"/>
        <v>28</v>
      </c>
      <c r="S32" s="4">
        <f t="shared" si="5"/>
        <v>65</v>
      </c>
      <c r="T32" s="101">
        <f t="shared" si="8"/>
        <v>77.083333333333343</v>
      </c>
      <c r="U32" s="102">
        <f t="shared" si="8"/>
        <v>71.794871794871796</v>
      </c>
      <c r="V32" s="103">
        <f t="shared" si="8"/>
        <v>74.712643678160916</v>
      </c>
      <c r="W32" s="101">
        <f t="shared" si="9"/>
        <v>37.837837837837839</v>
      </c>
      <c r="X32" s="102">
        <f t="shared" si="9"/>
        <v>46.428571428571431</v>
      </c>
      <c r="Y32" s="104">
        <f t="shared" si="9"/>
        <v>41.53846153846154</v>
      </c>
      <c r="Z32" s="244" t="s">
        <v>119</v>
      </c>
      <c r="AA32" s="101">
        <f t="shared" si="10"/>
        <v>45.833333333333329</v>
      </c>
      <c r="AB32" s="102">
        <f t="shared" si="6"/>
        <v>38.461538461538467</v>
      </c>
      <c r="AC32" s="103">
        <f t="shared" si="6"/>
        <v>42.528735632183903</v>
      </c>
    </row>
    <row r="33" spans="1:29" s="86" customFormat="1" ht="12" customHeight="1" x14ac:dyDescent="0.15">
      <c r="A33" s="211" t="s">
        <v>54</v>
      </c>
      <c r="B33" s="174">
        <v>315</v>
      </c>
      <c r="C33" s="175">
        <v>325</v>
      </c>
      <c r="D33" s="42">
        <f t="shared" si="0"/>
        <v>640</v>
      </c>
      <c r="E33" s="174">
        <v>52</v>
      </c>
      <c r="F33" s="175">
        <v>51</v>
      </c>
      <c r="G33" s="42">
        <f t="shared" si="1"/>
        <v>103</v>
      </c>
      <c r="H33" s="174">
        <v>39</v>
      </c>
      <c r="I33" s="175">
        <v>46</v>
      </c>
      <c r="J33" s="42">
        <f t="shared" si="2"/>
        <v>85</v>
      </c>
      <c r="K33" s="174">
        <v>1</v>
      </c>
      <c r="L33" s="175">
        <v>0</v>
      </c>
      <c r="M33" s="42">
        <f t="shared" si="3"/>
        <v>1</v>
      </c>
      <c r="N33" s="174">
        <v>105</v>
      </c>
      <c r="O33" s="175">
        <v>101</v>
      </c>
      <c r="P33" s="42">
        <f t="shared" si="4"/>
        <v>206</v>
      </c>
      <c r="Q33" s="105">
        <f t="shared" si="7"/>
        <v>197</v>
      </c>
      <c r="R33" s="106">
        <f t="shared" si="7"/>
        <v>198</v>
      </c>
      <c r="S33" s="43">
        <f t="shared" si="5"/>
        <v>395</v>
      </c>
      <c r="T33" s="107">
        <f t="shared" si="8"/>
        <v>62.539682539682538</v>
      </c>
      <c r="U33" s="108">
        <f t="shared" si="8"/>
        <v>60.923076923076927</v>
      </c>
      <c r="V33" s="109">
        <f t="shared" si="8"/>
        <v>61.71875</v>
      </c>
      <c r="W33" s="107">
        <f t="shared" si="9"/>
        <v>46.192893401015226</v>
      </c>
      <c r="X33" s="108">
        <f t="shared" si="9"/>
        <v>48.98989898989899</v>
      </c>
      <c r="Y33" s="110">
        <f t="shared" si="9"/>
        <v>47.594936708860757</v>
      </c>
      <c r="Z33" s="245" t="s">
        <v>120</v>
      </c>
      <c r="AA33" s="107">
        <f t="shared" si="10"/>
        <v>33.333333333333329</v>
      </c>
      <c r="AB33" s="108">
        <f t="shared" si="6"/>
        <v>31.076923076923073</v>
      </c>
      <c r="AC33" s="109">
        <f t="shared" si="6"/>
        <v>32.1875</v>
      </c>
    </row>
    <row r="34" spans="1:29" ht="12" customHeight="1" x14ac:dyDescent="0.15">
      <c r="A34" s="208" t="s">
        <v>55</v>
      </c>
      <c r="B34" s="176">
        <v>454</v>
      </c>
      <c r="C34" s="177">
        <v>436</v>
      </c>
      <c r="D34" s="1">
        <f t="shared" si="0"/>
        <v>890</v>
      </c>
      <c r="E34" s="176">
        <v>74</v>
      </c>
      <c r="F34" s="177">
        <v>58</v>
      </c>
      <c r="G34" s="1">
        <f t="shared" si="1"/>
        <v>132</v>
      </c>
      <c r="H34" s="176">
        <v>38</v>
      </c>
      <c r="I34" s="177">
        <v>63</v>
      </c>
      <c r="J34" s="1">
        <f t="shared" si="2"/>
        <v>101</v>
      </c>
      <c r="K34" s="176">
        <v>2</v>
      </c>
      <c r="L34" s="177">
        <v>2</v>
      </c>
      <c r="M34" s="1">
        <f t="shared" si="3"/>
        <v>4</v>
      </c>
      <c r="N34" s="176">
        <v>119</v>
      </c>
      <c r="O34" s="177">
        <v>96</v>
      </c>
      <c r="P34" s="1">
        <f t="shared" si="4"/>
        <v>215</v>
      </c>
      <c r="Q34" s="87">
        <f t="shared" si="7"/>
        <v>233</v>
      </c>
      <c r="R34" s="88">
        <f t="shared" si="7"/>
        <v>219</v>
      </c>
      <c r="S34" s="2">
        <f t="shared" si="5"/>
        <v>452</v>
      </c>
      <c r="T34" s="89">
        <f t="shared" si="8"/>
        <v>51.321585903083701</v>
      </c>
      <c r="U34" s="90">
        <f t="shared" si="8"/>
        <v>50.22935779816514</v>
      </c>
      <c r="V34" s="91">
        <f t="shared" si="8"/>
        <v>50.786516853932582</v>
      </c>
      <c r="W34" s="89">
        <f t="shared" si="9"/>
        <v>48.068669527896994</v>
      </c>
      <c r="X34" s="90">
        <f t="shared" si="9"/>
        <v>55.25114155251142</v>
      </c>
      <c r="Y34" s="92">
        <f t="shared" si="9"/>
        <v>51.548672566371678</v>
      </c>
      <c r="Z34" s="242" t="s">
        <v>121</v>
      </c>
      <c r="AA34" s="89">
        <f t="shared" si="10"/>
        <v>26.21145374449339</v>
      </c>
      <c r="AB34" s="90">
        <f t="shared" si="6"/>
        <v>22.018348623853214</v>
      </c>
      <c r="AC34" s="91">
        <f t="shared" si="6"/>
        <v>24.157303370786519</v>
      </c>
    </row>
    <row r="35" spans="1:29" s="86" customFormat="1" ht="12" customHeight="1" x14ac:dyDescent="0.15">
      <c r="A35" s="209" t="s">
        <v>56</v>
      </c>
      <c r="B35" s="178">
        <v>208</v>
      </c>
      <c r="C35" s="179">
        <v>190</v>
      </c>
      <c r="D35" s="38">
        <f t="shared" si="0"/>
        <v>398</v>
      </c>
      <c r="E35" s="178">
        <v>25</v>
      </c>
      <c r="F35" s="179">
        <v>28</v>
      </c>
      <c r="G35" s="38">
        <f t="shared" si="1"/>
        <v>53</v>
      </c>
      <c r="H35" s="178">
        <v>25</v>
      </c>
      <c r="I35" s="179">
        <v>22</v>
      </c>
      <c r="J35" s="38">
        <f t="shared" si="2"/>
        <v>47</v>
      </c>
      <c r="K35" s="178">
        <v>2</v>
      </c>
      <c r="L35" s="179">
        <v>0</v>
      </c>
      <c r="M35" s="38">
        <f t="shared" si="3"/>
        <v>2</v>
      </c>
      <c r="N35" s="178">
        <v>66</v>
      </c>
      <c r="O35" s="179">
        <v>61</v>
      </c>
      <c r="P35" s="38">
        <f t="shared" si="4"/>
        <v>127</v>
      </c>
      <c r="Q35" s="93">
        <f t="shared" si="7"/>
        <v>118</v>
      </c>
      <c r="R35" s="94">
        <f t="shared" si="7"/>
        <v>111</v>
      </c>
      <c r="S35" s="39">
        <f t="shared" si="5"/>
        <v>229</v>
      </c>
      <c r="T35" s="95">
        <f t="shared" si="8"/>
        <v>56.730769230769226</v>
      </c>
      <c r="U35" s="96">
        <f t="shared" si="8"/>
        <v>58.421052631578952</v>
      </c>
      <c r="V35" s="97">
        <f t="shared" si="8"/>
        <v>57.537688442211056</v>
      </c>
      <c r="W35" s="95">
        <f t="shared" si="9"/>
        <v>42.372881355932201</v>
      </c>
      <c r="X35" s="96">
        <f t="shared" si="9"/>
        <v>45.045045045045043</v>
      </c>
      <c r="Y35" s="98">
        <f t="shared" si="9"/>
        <v>43.668122270742359</v>
      </c>
      <c r="Z35" s="243" t="s">
        <v>122</v>
      </c>
      <c r="AA35" s="95">
        <f t="shared" si="10"/>
        <v>31.73076923076923</v>
      </c>
      <c r="AB35" s="96">
        <f t="shared" si="6"/>
        <v>32.10526315789474</v>
      </c>
      <c r="AC35" s="97">
        <f t="shared" si="6"/>
        <v>31.909547738693465</v>
      </c>
    </row>
    <row r="36" spans="1:29" ht="12" customHeight="1" x14ac:dyDescent="0.15">
      <c r="A36" s="208" t="s">
        <v>57</v>
      </c>
      <c r="B36" s="176">
        <v>209</v>
      </c>
      <c r="C36" s="177">
        <v>210</v>
      </c>
      <c r="D36" s="1">
        <f t="shared" si="0"/>
        <v>419</v>
      </c>
      <c r="E36" s="176">
        <v>27</v>
      </c>
      <c r="F36" s="177">
        <v>30</v>
      </c>
      <c r="G36" s="1">
        <f t="shared" si="1"/>
        <v>57</v>
      </c>
      <c r="H36" s="176">
        <v>30</v>
      </c>
      <c r="I36" s="177">
        <v>34</v>
      </c>
      <c r="J36" s="1">
        <f t="shared" si="2"/>
        <v>64</v>
      </c>
      <c r="K36" s="176">
        <v>2</v>
      </c>
      <c r="L36" s="177">
        <v>0</v>
      </c>
      <c r="M36" s="1">
        <f t="shared" si="3"/>
        <v>2</v>
      </c>
      <c r="N36" s="176">
        <v>47</v>
      </c>
      <c r="O36" s="177">
        <v>41</v>
      </c>
      <c r="P36" s="1">
        <f t="shared" si="4"/>
        <v>88</v>
      </c>
      <c r="Q36" s="87">
        <f t="shared" si="7"/>
        <v>106</v>
      </c>
      <c r="R36" s="88">
        <f t="shared" si="7"/>
        <v>105</v>
      </c>
      <c r="S36" s="2">
        <f t="shared" si="5"/>
        <v>211</v>
      </c>
      <c r="T36" s="89">
        <f t="shared" si="8"/>
        <v>50.717703349282296</v>
      </c>
      <c r="U36" s="90">
        <f t="shared" si="8"/>
        <v>50</v>
      </c>
      <c r="V36" s="91">
        <f t="shared" si="8"/>
        <v>50.35799522673031</v>
      </c>
      <c r="W36" s="89">
        <f t="shared" si="9"/>
        <v>53.773584905660378</v>
      </c>
      <c r="X36" s="90">
        <f t="shared" si="9"/>
        <v>60.952380952380956</v>
      </c>
      <c r="Y36" s="92">
        <f t="shared" si="9"/>
        <v>57.345971563981045</v>
      </c>
      <c r="Z36" s="242" t="s">
        <v>123</v>
      </c>
      <c r="AA36" s="89">
        <f t="shared" si="10"/>
        <v>22.488038277511961</v>
      </c>
      <c r="AB36" s="90">
        <f t="shared" si="6"/>
        <v>19.523809523809526</v>
      </c>
      <c r="AC36" s="91">
        <f t="shared" si="6"/>
        <v>21.002386634844868</v>
      </c>
    </row>
    <row r="37" spans="1:29" s="86" customFormat="1" ht="12" customHeight="1" x14ac:dyDescent="0.15">
      <c r="A37" s="212" t="s">
        <v>58</v>
      </c>
      <c r="B37" s="180">
        <v>2048</v>
      </c>
      <c r="C37" s="181">
        <v>2152</v>
      </c>
      <c r="D37" s="46">
        <f t="shared" si="0"/>
        <v>4200</v>
      </c>
      <c r="E37" s="180">
        <v>250</v>
      </c>
      <c r="F37" s="181">
        <v>264</v>
      </c>
      <c r="G37" s="46">
        <f t="shared" si="1"/>
        <v>514</v>
      </c>
      <c r="H37" s="180">
        <v>189</v>
      </c>
      <c r="I37" s="181">
        <v>275</v>
      </c>
      <c r="J37" s="46">
        <f t="shared" si="2"/>
        <v>464</v>
      </c>
      <c r="K37" s="180">
        <v>8</v>
      </c>
      <c r="L37" s="181">
        <v>12</v>
      </c>
      <c r="M37" s="46">
        <f t="shared" si="3"/>
        <v>20</v>
      </c>
      <c r="N37" s="180">
        <v>584</v>
      </c>
      <c r="O37" s="181">
        <v>547</v>
      </c>
      <c r="P37" s="46">
        <f t="shared" si="4"/>
        <v>1131</v>
      </c>
      <c r="Q37" s="111">
        <f t="shared" si="7"/>
        <v>1031</v>
      </c>
      <c r="R37" s="112">
        <f t="shared" si="7"/>
        <v>1098</v>
      </c>
      <c r="S37" s="47">
        <f t="shared" si="5"/>
        <v>2129</v>
      </c>
      <c r="T37" s="113">
        <f t="shared" si="8"/>
        <v>50.341796875</v>
      </c>
      <c r="U37" s="114">
        <f t="shared" si="8"/>
        <v>51.02230483271375</v>
      </c>
      <c r="V37" s="115">
        <f t="shared" si="8"/>
        <v>50.690476190476183</v>
      </c>
      <c r="W37" s="113">
        <f t="shared" si="9"/>
        <v>42.580019398642094</v>
      </c>
      <c r="X37" s="114">
        <f t="shared" si="9"/>
        <v>49.089253187613849</v>
      </c>
      <c r="Y37" s="116">
        <f t="shared" si="9"/>
        <v>45.937059652418974</v>
      </c>
      <c r="Z37" s="246" t="s">
        <v>124</v>
      </c>
      <c r="AA37" s="113">
        <f t="shared" si="10"/>
        <v>28.515625</v>
      </c>
      <c r="AB37" s="114">
        <f t="shared" si="6"/>
        <v>25.418215613382898</v>
      </c>
      <c r="AC37" s="115">
        <f t="shared" si="6"/>
        <v>26.928571428571431</v>
      </c>
    </row>
    <row r="38" spans="1:29" ht="12" customHeight="1" x14ac:dyDescent="0.15">
      <c r="A38" s="213" t="s">
        <v>59</v>
      </c>
      <c r="B38" s="182">
        <v>751</v>
      </c>
      <c r="C38" s="183">
        <v>723</v>
      </c>
      <c r="D38" s="28">
        <f t="shared" si="0"/>
        <v>1474</v>
      </c>
      <c r="E38" s="182">
        <v>117</v>
      </c>
      <c r="F38" s="183">
        <v>120</v>
      </c>
      <c r="G38" s="28">
        <f t="shared" si="1"/>
        <v>237</v>
      </c>
      <c r="H38" s="182">
        <v>64</v>
      </c>
      <c r="I38" s="183">
        <v>93</v>
      </c>
      <c r="J38" s="28">
        <f t="shared" si="2"/>
        <v>157</v>
      </c>
      <c r="K38" s="182">
        <v>3</v>
      </c>
      <c r="L38" s="183">
        <v>1</v>
      </c>
      <c r="M38" s="28">
        <f t="shared" si="3"/>
        <v>4</v>
      </c>
      <c r="N38" s="182">
        <v>196</v>
      </c>
      <c r="O38" s="183">
        <v>162</v>
      </c>
      <c r="P38" s="28">
        <f t="shared" si="4"/>
        <v>358</v>
      </c>
      <c r="Q38" s="117">
        <f t="shared" ref="Q38:R60" si="11">SUMIF($E$4:$P$4,Q$4,$E38:$P38)</f>
        <v>380</v>
      </c>
      <c r="R38" s="118">
        <f t="shared" si="11"/>
        <v>376</v>
      </c>
      <c r="S38" s="29">
        <f t="shared" si="5"/>
        <v>756</v>
      </c>
      <c r="T38" s="119">
        <f t="shared" si="8"/>
        <v>50.599201065246334</v>
      </c>
      <c r="U38" s="120">
        <f t="shared" si="8"/>
        <v>52.005532503457822</v>
      </c>
      <c r="V38" s="121">
        <f t="shared" si="8"/>
        <v>51.28900949796472</v>
      </c>
      <c r="W38" s="119">
        <f t="shared" si="9"/>
        <v>47.631578947368418</v>
      </c>
      <c r="X38" s="120">
        <f t="shared" si="9"/>
        <v>56.648936170212771</v>
      </c>
      <c r="Y38" s="122">
        <f t="shared" si="9"/>
        <v>52.116402116402114</v>
      </c>
      <c r="Z38" s="247" t="s">
        <v>125</v>
      </c>
      <c r="AA38" s="119">
        <f t="shared" si="10"/>
        <v>26.098535286284953</v>
      </c>
      <c r="AB38" s="120">
        <f t="shared" si="6"/>
        <v>22.40663900414938</v>
      </c>
      <c r="AC38" s="121">
        <f t="shared" si="6"/>
        <v>24.287652645861602</v>
      </c>
    </row>
    <row r="39" spans="1:29" s="86" customFormat="1" ht="12" customHeight="1" x14ac:dyDescent="0.15">
      <c r="A39" s="209" t="s">
        <v>60</v>
      </c>
      <c r="B39" s="178">
        <v>1099</v>
      </c>
      <c r="C39" s="179">
        <v>1089</v>
      </c>
      <c r="D39" s="38">
        <f t="shared" si="0"/>
        <v>2188</v>
      </c>
      <c r="E39" s="178">
        <v>130</v>
      </c>
      <c r="F39" s="179">
        <v>112</v>
      </c>
      <c r="G39" s="38">
        <f t="shared" si="1"/>
        <v>242</v>
      </c>
      <c r="H39" s="178">
        <v>103</v>
      </c>
      <c r="I39" s="179">
        <v>149</v>
      </c>
      <c r="J39" s="38">
        <f t="shared" si="2"/>
        <v>252</v>
      </c>
      <c r="K39" s="178">
        <v>23</v>
      </c>
      <c r="L39" s="179">
        <v>16</v>
      </c>
      <c r="M39" s="38">
        <f t="shared" si="3"/>
        <v>39</v>
      </c>
      <c r="N39" s="178">
        <v>355</v>
      </c>
      <c r="O39" s="179">
        <v>288</v>
      </c>
      <c r="P39" s="38">
        <f t="shared" si="4"/>
        <v>643</v>
      </c>
      <c r="Q39" s="93">
        <f t="shared" si="11"/>
        <v>611</v>
      </c>
      <c r="R39" s="94">
        <f t="shared" si="11"/>
        <v>565</v>
      </c>
      <c r="S39" s="39">
        <f t="shared" si="5"/>
        <v>1176</v>
      </c>
      <c r="T39" s="95">
        <f t="shared" si="8"/>
        <v>55.595996360327568</v>
      </c>
      <c r="U39" s="96">
        <f t="shared" si="8"/>
        <v>51.882460973370058</v>
      </c>
      <c r="V39" s="97">
        <f t="shared" si="8"/>
        <v>53.747714808043881</v>
      </c>
      <c r="W39" s="95">
        <f t="shared" si="9"/>
        <v>38.134206219312603</v>
      </c>
      <c r="X39" s="96">
        <f t="shared" si="9"/>
        <v>46.194690265486727</v>
      </c>
      <c r="Y39" s="98">
        <f t="shared" si="9"/>
        <v>42.006802721088441</v>
      </c>
      <c r="Z39" s="243" t="s">
        <v>126</v>
      </c>
      <c r="AA39" s="95">
        <f t="shared" si="10"/>
        <v>32.302092811646958</v>
      </c>
      <c r="AB39" s="96">
        <f t="shared" si="6"/>
        <v>26.446280991735538</v>
      </c>
      <c r="AC39" s="97">
        <f t="shared" si="6"/>
        <v>29.387568555758687</v>
      </c>
    </row>
    <row r="40" spans="1:29" ht="12" customHeight="1" x14ac:dyDescent="0.15">
      <c r="A40" s="210" t="s">
        <v>61</v>
      </c>
      <c r="B40" s="184">
        <v>494</v>
      </c>
      <c r="C40" s="185">
        <v>502</v>
      </c>
      <c r="D40" s="3">
        <f t="shared" si="0"/>
        <v>996</v>
      </c>
      <c r="E40" s="184">
        <v>52</v>
      </c>
      <c r="F40" s="185">
        <v>44</v>
      </c>
      <c r="G40" s="3">
        <f t="shared" si="1"/>
        <v>96</v>
      </c>
      <c r="H40" s="184">
        <v>76</v>
      </c>
      <c r="I40" s="185">
        <v>97</v>
      </c>
      <c r="J40" s="3">
        <f t="shared" si="2"/>
        <v>173</v>
      </c>
      <c r="K40" s="184">
        <v>0</v>
      </c>
      <c r="L40" s="185">
        <v>1</v>
      </c>
      <c r="M40" s="3">
        <f t="shared" si="3"/>
        <v>1</v>
      </c>
      <c r="N40" s="184">
        <v>152</v>
      </c>
      <c r="O40" s="185">
        <v>132</v>
      </c>
      <c r="P40" s="3">
        <f t="shared" si="4"/>
        <v>284</v>
      </c>
      <c r="Q40" s="99">
        <f t="shared" si="11"/>
        <v>280</v>
      </c>
      <c r="R40" s="100">
        <f t="shared" si="11"/>
        <v>274</v>
      </c>
      <c r="S40" s="4">
        <f t="shared" si="5"/>
        <v>554</v>
      </c>
      <c r="T40" s="101">
        <f t="shared" si="8"/>
        <v>56.680161943319838</v>
      </c>
      <c r="U40" s="102">
        <f t="shared" si="8"/>
        <v>54.581673306772906</v>
      </c>
      <c r="V40" s="103">
        <f t="shared" si="8"/>
        <v>55.622489959839363</v>
      </c>
      <c r="W40" s="101">
        <f t="shared" si="9"/>
        <v>45.714285714285715</v>
      </c>
      <c r="X40" s="102">
        <f t="shared" si="9"/>
        <v>51.459854014598541</v>
      </c>
      <c r="Y40" s="104">
        <f t="shared" si="9"/>
        <v>48.555956678700362</v>
      </c>
      <c r="Z40" s="244" t="s">
        <v>127</v>
      </c>
      <c r="AA40" s="101">
        <f t="shared" si="10"/>
        <v>30.76923076923077</v>
      </c>
      <c r="AB40" s="102">
        <f t="shared" si="6"/>
        <v>26.294820717131472</v>
      </c>
      <c r="AC40" s="103">
        <f t="shared" si="6"/>
        <v>28.514056224899598</v>
      </c>
    </row>
    <row r="41" spans="1:29" s="86" customFormat="1" ht="12" customHeight="1" x14ac:dyDescent="0.15">
      <c r="A41" s="211" t="s">
        <v>62</v>
      </c>
      <c r="B41" s="174">
        <v>1660</v>
      </c>
      <c r="C41" s="175">
        <v>1702</v>
      </c>
      <c r="D41" s="42">
        <f t="shared" si="0"/>
        <v>3362</v>
      </c>
      <c r="E41" s="174">
        <v>97</v>
      </c>
      <c r="F41" s="175">
        <v>94</v>
      </c>
      <c r="G41" s="42">
        <f t="shared" si="1"/>
        <v>191</v>
      </c>
      <c r="H41" s="174">
        <v>272</v>
      </c>
      <c r="I41" s="175">
        <v>384</v>
      </c>
      <c r="J41" s="42">
        <f t="shared" si="2"/>
        <v>656</v>
      </c>
      <c r="K41" s="174">
        <v>4</v>
      </c>
      <c r="L41" s="175">
        <v>3</v>
      </c>
      <c r="M41" s="42">
        <f t="shared" si="3"/>
        <v>7</v>
      </c>
      <c r="N41" s="174">
        <v>499</v>
      </c>
      <c r="O41" s="175">
        <v>483</v>
      </c>
      <c r="P41" s="42">
        <f t="shared" si="4"/>
        <v>982</v>
      </c>
      <c r="Q41" s="105">
        <f t="shared" si="11"/>
        <v>872</v>
      </c>
      <c r="R41" s="106">
        <f t="shared" si="11"/>
        <v>964</v>
      </c>
      <c r="S41" s="43">
        <f t="shared" si="5"/>
        <v>1836</v>
      </c>
      <c r="T41" s="107">
        <f t="shared" si="8"/>
        <v>52.53012048192771</v>
      </c>
      <c r="U41" s="108">
        <f t="shared" si="8"/>
        <v>56.63924794359577</v>
      </c>
      <c r="V41" s="109">
        <f t="shared" si="8"/>
        <v>54.610350981558597</v>
      </c>
      <c r="W41" s="107">
        <f t="shared" si="9"/>
        <v>42.316513761467888</v>
      </c>
      <c r="X41" s="108">
        <f t="shared" si="9"/>
        <v>49.585062240663902</v>
      </c>
      <c r="Y41" s="110">
        <f t="shared" si="9"/>
        <v>46.132897603485837</v>
      </c>
      <c r="Z41" s="245" t="s">
        <v>128</v>
      </c>
      <c r="AA41" s="107">
        <f t="shared" si="10"/>
        <v>30.060240963855421</v>
      </c>
      <c r="AB41" s="108">
        <f t="shared" si="6"/>
        <v>28.378378378378379</v>
      </c>
      <c r="AC41" s="109">
        <f t="shared" si="6"/>
        <v>29.208804283164785</v>
      </c>
    </row>
    <row r="42" spans="1:29" ht="12" customHeight="1" x14ac:dyDescent="0.15">
      <c r="A42" s="208" t="s">
        <v>63</v>
      </c>
      <c r="B42" s="176">
        <v>705</v>
      </c>
      <c r="C42" s="177">
        <v>777</v>
      </c>
      <c r="D42" s="1">
        <f t="shared" si="0"/>
        <v>1482</v>
      </c>
      <c r="E42" s="176">
        <v>62</v>
      </c>
      <c r="F42" s="177">
        <v>45</v>
      </c>
      <c r="G42" s="1">
        <f t="shared" si="1"/>
        <v>107</v>
      </c>
      <c r="H42" s="176">
        <v>153</v>
      </c>
      <c r="I42" s="177">
        <v>197</v>
      </c>
      <c r="J42" s="1">
        <f t="shared" si="2"/>
        <v>350</v>
      </c>
      <c r="K42" s="176">
        <v>3</v>
      </c>
      <c r="L42" s="177">
        <v>6</v>
      </c>
      <c r="M42" s="1">
        <f t="shared" si="3"/>
        <v>9</v>
      </c>
      <c r="N42" s="176">
        <v>202</v>
      </c>
      <c r="O42" s="177">
        <v>161</v>
      </c>
      <c r="P42" s="1">
        <f t="shared" si="4"/>
        <v>363</v>
      </c>
      <c r="Q42" s="87">
        <f t="shared" si="11"/>
        <v>420</v>
      </c>
      <c r="R42" s="88">
        <f t="shared" si="11"/>
        <v>409</v>
      </c>
      <c r="S42" s="2">
        <f t="shared" si="5"/>
        <v>829</v>
      </c>
      <c r="T42" s="89">
        <f t="shared" si="8"/>
        <v>59.574468085106382</v>
      </c>
      <c r="U42" s="90">
        <f t="shared" si="8"/>
        <v>52.638352638352636</v>
      </c>
      <c r="V42" s="91">
        <f t="shared" si="8"/>
        <v>55.937921727395413</v>
      </c>
      <c r="W42" s="89">
        <f t="shared" si="9"/>
        <v>51.19047619047619</v>
      </c>
      <c r="X42" s="90">
        <f t="shared" si="9"/>
        <v>59.168704156479215</v>
      </c>
      <c r="Y42" s="92">
        <f t="shared" si="9"/>
        <v>55.126658624849213</v>
      </c>
      <c r="Z42" s="242" t="s">
        <v>129</v>
      </c>
      <c r="AA42" s="89">
        <f t="shared" si="10"/>
        <v>28.652482269503547</v>
      </c>
      <c r="AB42" s="90">
        <f t="shared" si="6"/>
        <v>20.72072072072072</v>
      </c>
      <c r="AC42" s="91">
        <f t="shared" si="6"/>
        <v>24.493927125506072</v>
      </c>
    </row>
    <row r="43" spans="1:29" s="86" customFormat="1" ht="12" customHeight="1" x14ac:dyDescent="0.15">
      <c r="A43" s="209" t="s">
        <v>64</v>
      </c>
      <c r="B43" s="178">
        <v>485</v>
      </c>
      <c r="C43" s="179">
        <v>497</v>
      </c>
      <c r="D43" s="38">
        <f t="shared" si="0"/>
        <v>982</v>
      </c>
      <c r="E43" s="178">
        <v>34</v>
      </c>
      <c r="F43" s="179">
        <v>28</v>
      </c>
      <c r="G43" s="38">
        <f t="shared" si="1"/>
        <v>62</v>
      </c>
      <c r="H43" s="178">
        <v>65</v>
      </c>
      <c r="I43" s="179">
        <v>82</v>
      </c>
      <c r="J43" s="38">
        <f t="shared" si="2"/>
        <v>147</v>
      </c>
      <c r="K43" s="178">
        <v>3</v>
      </c>
      <c r="L43" s="179">
        <v>0</v>
      </c>
      <c r="M43" s="38">
        <f t="shared" si="3"/>
        <v>3</v>
      </c>
      <c r="N43" s="178">
        <v>212</v>
      </c>
      <c r="O43" s="179">
        <v>192</v>
      </c>
      <c r="P43" s="38">
        <f t="shared" si="4"/>
        <v>404</v>
      </c>
      <c r="Q43" s="93">
        <f t="shared" si="11"/>
        <v>314</v>
      </c>
      <c r="R43" s="94">
        <f t="shared" si="11"/>
        <v>302</v>
      </c>
      <c r="S43" s="39">
        <f t="shared" si="5"/>
        <v>616</v>
      </c>
      <c r="T43" s="95">
        <f t="shared" si="8"/>
        <v>64.742268041237111</v>
      </c>
      <c r="U43" s="96">
        <f t="shared" si="8"/>
        <v>60.764587525150901</v>
      </c>
      <c r="V43" s="97">
        <f t="shared" si="8"/>
        <v>62.729124236252545</v>
      </c>
      <c r="W43" s="95">
        <f t="shared" si="9"/>
        <v>31.528662420382165</v>
      </c>
      <c r="X43" s="96">
        <f t="shared" si="9"/>
        <v>36.423841059602644</v>
      </c>
      <c r="Y43" s="98">
        <f t="shared" si="9"/>
        <v>33.928571428571431</v>
      </c>
      <c r="Z43" s="243" t="s">
        <v>130</v>
      </c>
      <c r="AA43" s="95">
        <f t="shared" si="10"/>
        <v>43.711340206185568</v>
      </c>
      <c r="AB43" s="96">
        <f t="shared" si="6"/>
        <v>38.631790744466798</v>
      </c>
      <c r="AC43" s="97">
        <f t="shared" si="6"/>
        <v>41.140529531568227</v>
      </c>
    </row>
    <row r="44" spans="1:29" ht="12" customHeight="1" x14ac:dyDescent="0.15">
      <c r="A44" s="208" t="s">
        <v>65</v>
      </c>
      <c r="B44" s="176">
        <v>985</v>
      </c>
      <c r="C44" s="177">
        <v>975</v>
      </c>
      <c r="D44" s="1">
        <f t="shared" si="0"/>
        <v>1960</v>
      </c>
      <c r="E44" s="176">
        <v>65</v>
      </c>
      <c r="F44" s="177">
        <v>55</v>
      </c>
      <c r="G44" s="1">
        <f t="shared" si="1"/>
        <v>120</v>
      </c>
      <c r="H44" s="176">
        <v>147</v>
      </c>
      <c r="I44" s="177">
        <v>216</v>
      </c>
      <c r="J44" s="1">
        <f t="shared" si="2"/>
        <v>363</v>
      </c>
      <c r="K44" s="176">
        <v>1</v>
      </c>
      <c r="L44" s="177">
        <v>2</v>
      </c>
      <c r="M44" s="1">
        <f t="shared" si="3"/>
        <v>3</v>
      </c>
      <c r="N44" s="176">
        <v>313</v>
      </c>
      <c r="O44" s="177">
        <v>245</v>
      </c>
      <c r="P44" s="1">
        <f t="shared" si="4"/>
        <v>558</v>
      </c>
      <c r="Q44" s="87">
        <f t="shared" si="11"/>
        <v>526</v>
      </c>
      <c r="R44" s="88">
        <f t="shared" si="11"/>
        <v>518</v>
      </c>
      <c r="S44" s="2">
        <f t="shared" si="5"/>
        <v>1044</v>
      </c>
      <c r="T44" s="89">
        <f t="shared" si="8"/>
        <v>53.401015228426395</v>
      </c>
      <c r="U44" s="90">
        <f t="shared" si="8"/>
        <v>53.128205128205131</v>
      </c>
      <c r="V44" s="91">
        <f t="shared" si="8"/>
        <v>53.265306122448976</v>
      </c>
      <c r="W44" s="89">
        <f t="shared" si="9"/>
        <v>40.304182509505701</v>
      </c>
      <c r="X44" s="90">
        <f t="shared" si="9"/>
        <v>52.316602316602314</v>
      </c>
      <c r="Y44" s="92">
        <f t="shared" si="9"/>
        <v>46.264367816091955</v>
      </c>
      <c r="Z44" s="242" t="s">
        <v>131</v>
      </c>
      <c r="AA44" s="89">
        <f t="shared" si="10"/>
        <v>31.776649746192891</v>
      </c>
      <c r="AB44" s="90">
        <f t="shared" si="6"/>
        <v>25.128205128205128</v>
      </c>
      <c r="AC44" s="91">
        <f t="shared" si="6"/>
        <v>28.469387755102044</v>
      </c>
    </row>
    <row r="45" spans="1:29" s="86" customFormat="1" ht="12" customHeight="1" x14ac:dyDescent="0.15">
      <c r="A45" s="212" t="s">
        <v>66</v>
      </c>
      <c r="B45" s="180">
        <v>1125</v>
      </c>
      <c r="C45" s="181">
        <v>1034</v>
      </c>
      <c r="D45" s="46">
        <f t="shared" si="0"/>
        <v>2159</v>
      </c>
      <c r="E45" s="180">
        <v>47</v>
      </c>
      <c r="F45" s="181">
        <v>45</v>
      </c>
      <c r="G45" s="46">
        <f t="shared" si="1"/>
        <v>92</v>
      </c>
      <c r="H45" s="180">
        <v>201</v>
      </c>
      <c r="I45" s="181">
        <v>278</v>
      </c>
      <c r="J45" s="46">
        <f t="shared" si="2"/>
        <v>479</v>
      </c>
      <c r="K45" s="180">
        <v>2</v>
      </c>
      <c r="L45" s="181">
        <v>1</v>
      </c>
      <c r="M45" s="46">
        <f t="shared" si="3"/>
        <v>3</v>
      </c>
      <c r="N45" s="180">
        <v>271</v>
      </c>
      <c r="O45" s="181">
        <v>200</v>
      </c>
      <c r="P45" s="46">
        <f t="shared" si="4"/>
        <v>471</v>
      </c>
      <c r="Q45" s="111">
        <f t="shared" si="11"/>
        <v>521</v>
      </c>
      <c r="R45" s="112">
        <f t="shared" si="11"/>
        <v>524</v>
      </c>
      <c r="S45" s="47">
        <f t="shared" si="5"/>
        <v>1045</v>
      </c>
      <c r="T45" s="113">
        <f t="shared" si="8"/>
        <v>46.31111111111111</v>
      </c>
      <c r="U45" s="114">
        <f t="shared" si="8"/>
        <v>50.676982591876211</v>
      </c>
      <c r="V45" s="115">
        <f t="shared" si="8"/>
        <v>48.402037980546545</v>
      </c>
      <c r="W45" s="113">
        <f t="shared" si="9"/>
        <v>47.600767754318618</v>
      </c>
      <c r="X45" s="114">
        <f t="shared" si="9"/>
        <v>61.641221374045806</v>
      </c>
      <c r="Y45" s="116">
        <f t="shared" si="9"/>
        <v>54.641148325358856</v>
      </c>
      <c r="Z45" s="246" t="s">
        <v>132</v>
      </c>
      <c r="AA45" s="113">
        <f t="shared" si="10"/>
        <v>24.088888888888889</v>
      </c>
      <c r="AB45" s="114">
        <f t="shared" si="6"/>
        <v>19.342359767891683</v>
      </c>
      <c r="AC45" s="115">
        <f t="shared" si="6"/>
        <v>21.815655396016677</v>
      </c>
    </row>
    <row r="46" spans="1:29" ht="12" customHeight="1" x14ac:dyDescent="0.15">
      <c r="A46" s="213" t="s">
        <v>67</v>
      </c>
      <c r="B46" s="182">
        <v>395</v>
      </c>
      <c r="C46" s="183">
        <v>393</v>
      </c>
      <c r="D46" s="28">
        <f t="shared" si="0"/>
        <v>788</v>
      </c>
      <c r="E46" s="182">
        <v>24</v>
      </c>
      <c r="F46" s="183">
        <v>19</v>
      </c>
      <c r="G46" s="28">
        <f t="shared" si="1"/>
        <v>43</v>
      </c>
      <c r="H46" s="182">
        <v>58</v>
      </c>
      <c r="I46" s="183">
        <v>78</v>
      </c>
      <c r="J46" s="28">
        <f t="shared" si="2"/>
        <v>136</v>
      </c>
      <c r="K46" s="182">
        <v>1</v>
      </c>
      <c r="L46" s="183">
        <v>3</v>
      </c>
      <c r="M46" s="28">
        <f t="shared" si="3"/>
        <v>4</v>
      </c>
      <c r="N46" s="182">
        <v>142</v>
      </c>
      <c r="O46" s="183">
        <v>115</v>
      </c>
      <c r="P46" s="28">
        <f t="shared" si="4"/>
        <v>257</v>
      </c>
      <c r="Q46" s="117">
        <f t="shared" si="11"/>
        <v>225</v>
      </c>
      <c r="R46" s="118">
        <f t="shared" si="11"/>
        <v>215</v>
      </c>
      <c r="S46" s="29">
        <f t="shared" si="5"/>
        <v>440</v>
      </c>
      <c r="T46" s="119">
        <f t="shared" si="8"/>
        <v>56.962025316455701</v>
      </c>
      <c r="U46" s="120">
        <f t="shared" si="8"/>
        <v>54.707379134860048</v>
      </c>
      <c r="V46" s="121">
        <f t="shared" si="8"/>
        <v>55.837563451776653</v>
      </c>
      <c r="W46" s="119">
        <f t="shared" si="9"/>
        <v>36.444444444444443</v>
      </c>
      <c r="X46" s="120">
        <f t="shared" si="9"/>
        <v>45.116279069767437</v>
      </c>
      <c r="Y46" s="122">
        <f t="shared" si="9"/>
        <v>40.68181818181818</v>
      </c>
      <c r="Z46" s="247" t="s">
        <v>133</v>
      </c>
      <c r="AA46" s="119">
        <f t="shared" si="10"/>
        <v>35.949367088607595</v>
      </c>
      <c r="AB46" s="120">
        <f t="shared" si="6"/>
        <v>29.262086513994912</v>
      </c>
      <c r="AC46" s="121">
        <f t="shared" si="6"/>
        <v>32.614213197969541</v>
      </c>
    </row>
    <row r="47" spans="1:29" s="86" customFormat="1" ht="12" customHeight="1" x14ac:dyDescent="0.15">
      <c r="A47" s="209" t="s">
        <v>68</v>
      </c>
      <c r="B47" s="178">
        <v>159</v>
      </c>
      <c r="C47" s="179">
        <v>169</v>
      </c>
      <c r="D47" s="38">
        <f t="shared" si="0"/>
        <v>328</v>
      </c>
      <c r="E47" s="178">
        <v>12</v>
      </c>
      <c r="F47" s="179">
        <v>6</v>
      </c>
      <c r="G47" s="38">
        <f t="shared" si="1"/>
        <v>18</v>
      </c>
      <c r="H47" s="178">
        <v>23</v>
      </c>
      <c r="I47" s="179">
        <v>34</v>
      </c>
      <c r="J47" s="38">
        <f t="shared" si="2"/>
        <v>57</v>
      </c>
      <c r="K47" s="178">
        <v>1</v>
      </c>
      <c r="L47" s="179">
        <v>0</v>
      </c>
      <c r="M47" s="38">
        <f t="shared" si="3"/>
        <v>1</v>
      </c>
      <c r="N47" s="178">
        <v>82</v>
      </c>
      <c r="O47" s="179">
        <v>61</v>
      </c>
      <c r="P47" s="38">
        <f t="shared" si="4"/>
        <v>143</v>
      </c>
      <c r="Q47" s="93">
        <f t="shared" si="11"/>
        <v>118</v>
      </c>
      <c r="R47" s="94">
        <f t="shared" si="11"/>
        <v>101</v>
      </c>
      <c r="S47" s="39">
        <f t="shared" si="5"/>
        <v>219</v>
      </c>
      <c r="T47" s="95">
        <f t="shared" si="8"/>
        <v>74.213836477987414</v>
      </c>
      <c r="U47" s="96">
        <f t="shared" si="8"/>
        <v>59.76331360946746</v>
      </c>
      <c r="V47" s="97">
        <f t="shared" si="8"/>
        <v>66.768292682926827</v>
      </c>
      <c r="W47" s="95">
        <f t="shared" si="9"/>
        <v>29.66101694915254</v>
      </c>
      <c r="X47" s="96">
        <f t="shared" si="9"/>
        <v>39.603960396039604</v>
      </c>
      <c r="Y47" s="98">
        <f t="shared" si="9"/>
        <v>34.246575342465754</v>
      </c>
      <c r="Z47" s="243" t="s">
        <v>134</v>
      </c>
      <c r="AA47" s="95">
        <f t="shared" si="10"/>
        <v>51.572327044025158</v>
      </c>
      <c r="AB47" s="96">
        <f t="shared" si="6"/>
        <v>36.094674556213022</v>
      </c>
      <c r="AC47" s="97">
        <f t="shared" si="6"/>
        <v>43.597560975609753</v>
      </c>
    </row>
    <row r="48" spans="1:29" ht="12" customHeight="1" x14ac:dyDescent="0.15">
      <c r="A48" s="208" t="s">
        <v>69</v>
      </c>
      <c r="B48" s="176">
        <v>184</v>
      </c>
      <c r="C48" s="177">
        <v>193</v>
      </c>
      <c r="D48" s="1">
        <f t="shared" si="0"/>
        <v>377</v>
      </c>
      <c r="E48" s="176">
        <v>16</v>
      </c>
      <c r="F48" s="177">
        <v>17</v>
      </c>
      <c r="G48" s="1">
        <f t="shared" si="1"/>
        <v>33</v>
      </c>
      <c r="H48" s="176">
        <v>28</v>
      </c>
      <c r="I48" s="177">
        <v>42</v>
      </c>
      <c r="J48" s="1">
        <f t="shared" si="2"/>
        <v>70</v>
      </c>
      <c r="K48" s="176">
        <v>0</v>
      </c>
      <c r="L48" s="177">
        <v>0</v>
      </c>
      <c r="M48" s="1">
        <f t="shared" si="3"/>
        <v>0</v>
      </c>
      <c r="N48" s="176">
        <v>87</v>
      </c>
      <c r="O48" s="177">
        <v>58</v>
      </c>
      <c r="P48" s="1">
        <f t="shared" si="4"/>
        <v>145</v>
      </c>
      <c r="Q48" s="87">
        <f t="shared" si="11"/>
        <v>131</v>
      </c>
      <c r="R48" s="88">
        <f t="shared" si="11"/>
        <v>117</v>
      </c>
      <c r="S48" s="2">
        <f t="shared" si="5"/>
        <v>248</v>
      </c>
      <c r="T48" s="89">
        <f t="shared" si="8"/>
        <v>71.195652173913047</v>
      </c>
      <c r="U48" s="90">
        <f t="shared" si="8"/>
        <v>60.62176165803109</v>
      </c>
      <c r="V48" s="91">
        <f t="shared" si="8"/>
        <v>65.782493368700273</v>
      </c>
      <c r="W48" s="89">
        <f t="shared" si="9"/>
        <v>33.587786259541986</v>
      </c>
      <c r="X48" s="90">
        <f t="shared" si="9"/>
        <v>50.427350427350426</v>
      </c>
      <c r="Y48" s="92">
        <f t="shared" si="9"/>
        <v>41.532258064516128</v>
      </c>
      <c r="Z48" s="242" t="s">
        <v>69</v>
      </c>
      <c r="AA48" s="89">
        <f t="shared" si="10"/>
        <v>47.282608695652172</v>
      </c>
      <c r="AB48" s="90">
        <f t="shared" si="6"/>
        <v>30.051813471502591</v>
      </c>
      <c r="AC48" s="91">
        <f t="shared" si="6"/>
        <v>38.461538461538467</v>
      </c>
    </row>
    <row r="49" spans="1:29" s="86" customFormat="1" ht="12" customHeight="1" x14ac:dyDescent="0.15">
      <c r="A49" s="209" t="s">
        <v>70</v>
      </c>
      <c r="B49" s="178">
        <v>244</v>
      </c>
      <c r="C49" s="179">
        <v>279</v>
      </c>
      <c r="D49" s="38">
        <f t="shared" si="0"/>
        <v>523</v>
      </c>
      <c r="E49" s="178">
        <v>27</v>
      </c>
      <c r="F49" s="179">
        <v>26</v>
      </c>
      <c r="G49" s="38">
        <f t="shared" si="1"/>
        <v>53</v>
      </c>
      <c r="H49" s="178">
        <v>56</v>
      </c>
      <c r="I49" s="179">
        <v>77</v>
      </c>
      <c r="J49" s="38">
        <f t="shared" si="2"/>
        <v>133</v>
      </c>
      <c r="K49" s="178">
        <v>0</v>
      </c>
      <c r="L49" s="179">
        <v>1</v>
      </c>
      <c r="M49" s="38">
        <f t="shared" si="3"/>
        <v>1</v>
      </c>
      <c r="N49" s="178">
        <v>84</v>
      </c>
      <c r="O49" s="179">
        <v>64</v>
      </c>
      <c r="P49" s="38">
        <f t="shared" si="4"/>
        <v>148</v>
      </c>
      <c r="Q49" s="93">
        <f t="shared" si="11"/>
        <v>167</v>
      </c>
      <c r="R49" s="94">
        <f t="shared" si="11"/>
        <v>168</v>
      </c>
      <c r="S49" s="39">
        <f t="shared" si="5"/>
        <v>335</v>
      </c>
      <c r="T49" s="95">
        <f t="shared" si="8"/>
        <v>68.442622950819683</v>
      </c>
      <c r="U49" s="96">
        <f t="shared" si="8"/>
        <v>60.215053763440864</v>
      </c>
      <c r="V49" s="97">
        <f t="shared" si="8"/>
        <v>64.05353728489483</v>
      </c>
      <c r="W49" s="95">
        <f t="shared" si="9"/>
        <v>49.700598802395206</v>
      </c>
      <c r="X49" s="96">
        <f t="shared" si="9"/>
        <v>61.30952380952381</v>
      </c>
      <c r="Y49" s="98">
        <f t="shared" si="9"/>
        <v>55.522388059701491</v>
      </c>
      <c r="Z49" s="243" t="s">
        <v>70</v>
      </c>
      <c r="AA49" s="95">
        <f t="shared" si="10"/>
        <v>34.42622950819672</v>
      </c>
      <c r="AB49" s="96">
        <f t="shared" si="6"/>
        <v>22.939068100358423</v>
      </c>
      <c r="AC49" s="97">
        <f t="shared" si="6"/>
        <v>28.298279158699806</v>
      </c>
    </row>
    <row r="50" spans="1:29" ht="12" customHeight="1" x14ac:dyDescent="0.15">
      <c r="A50" s="208" t="s">
        <v>71</v>
      </c>
      <c r="B50" s="176">
        <v>489</v>
      </c>
      <c r="C50" s="177">
        <v>529</v>
      </c>
      <c r="D50" s="1">
        <f t="shared" si="0"/>
        <v>1018</v>
      </c>
      <c r="E50" s="176">
        <v>47</v>
      </c>
      <c r="F50" s="177">
        <v>39</v>
      </c>
      <c r="G50" s="1">
        <f t="shared" si="1"/>
        <v>86</v>
      </c>
      <c r="H50" s="176">
        <v>81</v>
      </c>
      <c r="I50" s="177">
        <v>121</v>
      </c>
      <c r="J50" s="1">
        <f t="shared" si="2"/>
        <v>202</v>
      </c>
      <c r="K50" s="176">
        <v>2</v>
      </c>
      <c r="L50" s="177">
        <v>2</v>
      </c>
      <c r="M50" s="1">
        <f t="shared" si="3"/>
        <v>4</v>
      </c>
      <c r="N50" s="176">
        <v>171</v>
      </c>
      <c r="O50" s="177">
        <v>150</v>
      </c>
      <c r="P50" s="1">
        <f t="shared" si="4"/>
        <v>321</v>
      </c>
      <c r="Q50" s="87">
        <f t="shared" si="11"/>
        <v>301</v>
      </c>
      <c r="R50" s="88">
        <f t="shared" si="11"/>
        <v>312</v>
      </c>
      <c r="S50" s="2">
        <f t="shared" si="5"/>
        <v>613</v>
      </c>
      <c r="T50" s="89">
        <f t="shared" si="8"/>
        <v>61.554192229038854</v>
      </c>
      <c r="U50" s="90">
        <f t="shared" si="8"/>
        <v>58.979206049149333</v>
      </c>
      <c r="V50" s="91">
        <f t="shared" si="8"/>
        <v>60.216110019646365</v>
      </c>
      <c r="W50" s="89">
        <f t="shared" si="9"/>
        <v>42.524916943521596</v>
      </c>
      <c r="X50" s="90">
        <f t="shared" si="9"/>
        <v>51.282051282051277</v>
      </c>
      <c r="Y50" s="92">
        <f t="shared" si="9"/>
        <v>46.982055464926589</v>
      </c>
      <c r="Z50" s="242" t="s">
        <v>71</v>
      </c>
      <c r="AA50" s="89">
        <f t="shared" si="10"/>
        <v>34.969325153374228</v>
      </c>
      <c r="AB50" s="90">
        <f t="shared" si="6"/>
        <v>28.355387523629489</v>
      </c>
      <c r="AC50" s="91">
        <f t="shared" si="6"/>
        <v>31.532416502946951</v>
      </c>
    </row>
    <row r="51" spans="1:29" s="86" customFormat="1" ht="12" customHeight="1" x14ac:dyDescent="0.15">
      <c r="A51" s="209" t="s">
        <v>72</v>
      </c>
      <c r="B51" s="178">
        <v>1307</v>
      </c>
      <c r="C51" s="179">
        <v>1384</v>
      </c>
      <c r="D51" s="38">
        <f t="shared" si="0"/>
        <v>2691</v>
      </c>
      <c r="E51" s="178">
        <v>99</v>
      </c>
      <c r="F51" s="179">
        <v>82</v>
      </c>
      <c r="G51" s="38">
        <f t="shared" si="1"/>
        <v>181</v>
      </c>
      <c r="H51" s="178">
        <v>237</v>
      </c>
      <c r="I51" s="179">
        <v>301</v>
      </c>
      <c r="J51" s="38">
        <f t="shared" si="2"/>
        <v>538</v>
      </c>
      <c r="K51" s="178">
        <v>1</v>
      </c>
      <c r="L51" s="179">
        <v>5</v>
      </c>
      <c r="M51" s="38">
        <f t="shared" si="3"/>
        <v>6</v>
      </c>
      <c r="N51" s="178">
        <v>410</v>
      </c>
      <c r="O51" s="179">
        <v>357</v>
      </c>
      <c r="P51" s="38">
        <f t="shared" si="4"/>
        <v>767</v>
      </c>
      <c r="Q51" s="93">
        <f t="shared" si="11"/>
        <v>747</v>
      </c>
      <c r="R51" s="94">
        <f t="shared" si="11"/>
        <v>745</v>
      </c>
      <c r="S51" s="39">
        <f t="shared" si="5"/>
        <v>1492</v>
      </c>
      <c r="T51" s="95">
        <f t="shared" si="8"/>
        <v>57.153787299158374</v>
      </c>
      <c r="U51" s="96">
        <f t="shared" si="8"/>
        <v>53.829479768786129</v>
      </c>
      <c r="V51" s="97">
        <f t="shared" si="8"/>
        <v>55.444072835377177</v>
      </c>
      <c r="W51" s="95">
        <f t="shared" si="9"/>
        <v>44.979919678714857</v>
      </c>
      <c r="X51" s="96">
        <f t="shared" si="9"/>
        <v>51.409395973154361</v>
      </c>
      <c r="Y51" s="98">
        <f t="shared" si="9"/>
        <v>48.190348525469169</v>
      </c>
      <c r="Z51" s="243" t="s">
        <v>72</v>
      </c>
      <c r="AA51" s="95">
        <f t="shared" si="10"/>
        <v>31.369548584544759</v>
      </c>
      <c r="AB51" s="96">
        <f t="shared" si="6"/>
        <v>25.794797687861269</v>
      </c>
      <c r="AC51" s="97">
        <f t="shared" si="6"/>
        <v>28.502415458937197</v>
      </c>
    </row>
    <row r="52" spans="1:29" ht="12" customHeight="1" x14ac:dyDescent="0.15">
      <c r="A52" s="208" t="s">
        <v>73</v>
      </c>
      <c r="B52" s="176">
        <v>618</v>
      </c>
      <c r="C52" s="177">
        <v>606</v>
      </c>
      <c r="D52" s="1">
        <f t="shared" si="0"/>
        <v>1224</v>
      </c>
      <c r="E52" s="176">
        <v>43</v>
      </c>
      <c r="F52" s="177">
        <v>41</v>
      </c>
      <c r="G52" s="1">
        <f t="shared" si="1"/>
        <v>84</v>
      </c>
      <c r="H52" s="176">
        <v>82</v>
      </c>
      <c r="I52" s="177">
        <v>122</v>
      </c>
      <c r="J52" s="1">
        <f t="shared" si="2"/>
        <v>204</v>
      </c>
      <c r="K52" s="176">
        <v>2</v>
      </c>
      <c r="L52" s="177">
        <v>0</v>
      </c>
      <c r="M52" s="1">
        <f t="shared" si="3"/>
        <v>2</v>
      </c>
      <c r="N52" s="176">
        <v>218</v>
      </c>
      <c r="O52" s="177">
        <v>170</v>
      </c>
      <c r="P52" s="1">
        <f t="shared" si="4"/>
        <v>388</v>
      </c>
      <c r="Q52" s="87">
        <f t="shared" si="11"/>
        <v>345</v>
      </c>
      <c r="R52" s="88">
        <f t="shared" si="11"/>
        <v>333</v>
      </c>
      <c r="S52" s="2">
        <f t="shared" si="5"/>
        <v>678</v>
      </c>
      <c r="T52" s="89">
        <f t="shared" si="8"/>
        <v>55.825242718446603</v>
      </c>
      <c r="U52" s="90">
        <f t="shared" si="8"/>
        <v>54.950495049504951</v>
      </c>
      <c r="V52" s="91">
        <f t="shared" si="8"/>
        <v>55.392156862745104</v>
      </c>
      <c r="W52" s="89">
        <f t="shared" si="9"/>
        <v>36.231884057971016</v>
      </c>
      <c r="X52" s="90">
        <f t="shared" si="9"/>
        <v>48.948948948948953</v>
      </c>
      <c r="Y52" s="92">
        <f t="shared" si="9"/>
        <v>42.477876106194692</v>
      </c>
      <c r="Z52" s="242" t="s">
        <v>73</v>
      </c>
      <c r="AA52" s="89">
        <f t="shared" si="10"/>
        <v>35.275080906148865</v>
      </c>
      <c r="AB52" s="90">
        <f t="shared" si="6"/>
        <v>28.052805280528055</v>
      </c>
      <c r="AC52" s="91">
        <f t="shared" si="6"/>
        <v>31.699346405228756</v>
      </c>
    </row>
    <row r="53" spans="1:29" s="86" customFormat="1" ht="12" customHeight="1" x14ac:dyDescent="0.15">
      <c r="A53" s="209" t="s">
        <v>74</v>
      </c>
      <c r="B53" s="178">
        <v>80</v>
      </c>
      <c r="C53" s="179">
        <v>89</v>
      </c>
      <c r="D53" s="38">
        <f t="shared" si="0"/>
        <v>169</v>
      </c>
      <c r="E53" s="178">
        <v>9</v>
      </c>
      <c r="F53" s="179">
        <v>8</v>
      </c>
      <c r="G53" s="38">
        <f t="shared" si="1"/>
        <v>17</v>
      </c>
      <c r="H53" s="178">
        <v>18</v>
      </c>
      <c r="I53" s="179">
        <v>20</v>
      </c>
      <c r="J53" s="38">
        <f t="shared" si="2"/>
        <v>38</v>
      </c>
      <c r="K53" s="178">
        <v>1</v>
      </c>
      <c r="L53" s="179">
        <v>1</v>
      </c>
      <c r="M53" s="38">
        <f t="shared" si="3"/>
        <v>2</v>
      </c>
      <c r="N53" s="178">
        <v>37</v>
      </c>
      <c r="O53" s="179">
        <v>41</v>
      </c>
      <c r="P53" s="38">
        <f t="shared" si="4"/>
        <v>78</v>
      </c>
      <c r="Q53" s="93">
        <f t="shared" si="11"/>
        <v>65</v>
      </c>
      <c r="R53" s="94">
        <f t="shared" si="11"/>
        <v>70</v>
      </c>
      <c r="S53" s="39">
        <f t="shared" si="5"/>
        <v>135</v>
      </c>
      <c r="T53" s="95">
        <f t="shared" si="8"/>
        <v>81.25</v>
      </c>
      <c r="U53" s="96">
        <f t="shared" si="8"/>
        <v>78.651685393258433</v>
      </c>
      <c r="V53" s="97">
        <f t="shared" si="8"/>
        <v>79.881656804733723</v>
      </c>
      <c r="W53" s="95">
        <f t="shared" si="9"/>
        <v>41.53846153846154</v>
      </c>
      <c r="X53" s="96">
        <f t="shared" si="9"/>
        <v>40</v>
      </c>
      <c r="Y53" s="98">
        <f t="shared" si="9"/>
        <v>40.74074074074074</v>
      </c>
      <c r="Z53" s="243" t="s">
        <v>74</v>
      </c>
      <c r="AA53" s="95">
        <f t="shared" si="10"/>
        <v>46.25</v>
      </c>
      <c r="AB53" s="96">
        <f t="shared" si="6"/>
        <v>46.067415730337082</v>
      </c>
      <c r="AC53" s="97">
        <f t="shared" si="6"/>
        <v>46.153846153846153</v>
      </c>
    </row>
    <row r="54" spans="1:29" ht="12" customHeight="1" x14ac:dyDescent="0.15">
      <c r="A54" s="208" t="s">
        <v>75</v>
      </c>
      <c r="B54" s="176">
        <v>440</v>
      </c>
      <c r="C54" s="177">
        <v>468</v>
      </c>
      <c r="D54" s="1">
        <f t="shared" si="0"/>
        <v>908</v>
      </c>
      <c r="E54" s="176">
        <v>37</v>
      </c>
      <c r="F54" s="177">
        <v>23</v>
      </c>
      <c r="G54" s="1">
        <f t="shared" si="1"/>
        <v>60</v>
      </c>
      <c r="H54" s="176">
        <v>107</v>
      </c>
      <c r="I54" s="177">
        <v>124</v>
      </c>
      <c r="J54" s="1">
        <f t="shared" si="2"/>
        <v>231</v>
      </c>
      <c r="K54" s="176">
        <v>2</v>
      </c>
      <c r="L54" s="177">
        <v>2</v>
      </c>
      <c r="M54" s="1">
        <f t="shared" si="3"/>
        <v>4</v>
      </c>
      <c r="N54" s="176">
        <v>139</v>
      </c>
      <c r="O54" s="177">
        <v>128</v>
      </c>
      <c r="P54" s="1">
        <f t="shared" si="4"/>
        <v>267</v>
      </c>
      <c r="Q54" s="87">
        <f t="shared" si="11"/>
        <v>285</v>
      </c>
      <c r="R54" s="88">
        <f t="shared" si="11"/>
        <v>277</v>
      </c>
      <c r="S54" s="2">
        <f t="shared" si="5"/>
        <v>562</v>
      </c>
      <c r="T54" s="89">
        <f t="shared" si="8"/>
        <v>64.772727272727266</v>
      </c>
      <c r="U54" s="90">
        <f t="shared" si="8"/>
        <v>59.188034188034187</v>
      </c>
      <c r="V54" s="91">
        <f t="shared" si="8"/>
        <v>61.894273127753308</v>
      </c>
      <c r="W54" s="89">
        <f t="shared" si="9"/>
        <v>50.526315789473685</v>
      </c>
      <c r="X54" s="90">
        <f t="shared" si="9"/>
        <v>53.068592057761734</v>
      </c>
      <c r="Y54" s="92">
        <f t="shared" si="9"/>
        <v>51.779359430604984</v>
      </c>
      <c r="Z54" s="242" t="s">
        <v>75</v>
      </c>
      <c r="AA54" s="89">
        <f t="shared" si="10"/>
        <v>31.590909090909093</v>
      </c>
      <c r="AB54" s="90">
        <f t="shared" si="6"/>
        <v>27.350427350427353</v>
      </c>
      <c r="AC54" s="91">
        <f t="shared" si="6"/>
        <v>29.405286343612335</v>
      </c>
    </row>
    <row r="55" spans="1:29" s="86" customFormat="1" ht="12" customHeight="1" x14ac:dyDescent="0.15">
      <c r="A55" s="209" t="s">
        <v>76</v>
      </c>
      <c r="B55" s="178">
        <v>95</v>
      </c>
      <c r="C55" s="179">
        <v>94</v>
      </c>
      <c r="D55" s="38">
        <f t="shared" si="0"/>
        <v>189</v>
      </c>
      <c r="E55" s="178">
        <v>13</v>
      </c>
      <c r="F55" s="179">
        <v>15</v>
      </c>
      <c r="G55" s="38">
        <f t="shared" si="1"/>
        <v>28</v>
      </c>
      <c r="H55" s="178">
        <v>19</v>
      </c>
      <c r="I55" s="179">
        <v>27</v>
      </c>
      <c r="J55" s="38">
        <f t="shared" si="2"/>
        <v>46</v>
      </c>
      <c r="K55" s="178">
        <v>1</v>
      </c>
      <c r="L55" s="179">
        <v>1</v>
      </c>
      <c r="M55" s="38">
        <f t="shared" si="3"/>
        <v>2</v>
      </c>
      <c r="N55" s="178">
        <v>37</v>
      </c>
      <c r="O55" s="179">
        <v>28</v>
      </c>
      <c r="P55" s="38">
        <f t="shared" si="4"/>
        <v>65</v>
      </c>
      <c r="Q55" s="93">
        <f t="shared" si="11"/>
        <v>70</v>
      </c>
      <c r="R55" s="94">
        <f t="shared" si="11"/>
        <v>71</v>
      </c>
      <c r="S55" s="39">
        <f t="shared" si="5"/>
        <v>141</v>
      </c>
      <c r="T55" s="95">
        <f t="shared" si="8"/>
        <v>73.68421052631578</v>
      </c>
      <c r="U55" s="96">
        <f t="shared" si="8"/>
        <v>75.531914893617028</v>
      </c>
      <c r="V55" s="97">
        <f t="shared" si="8"/>
        <v>74.603174603174608</v>
      </c>
      <c r="W55" s="95">
        <f t="shared" si="9"/>
        <v>45.714285714285715</v>
      </c>
      <c r="X55" s="96">
        <f t="shared" si="9"/>
        <v>59.154929577464785</v>
      </c>
      <c r="Y55" s="98">
        <f t="shared" si="9"/>
        <v>52.4822695035461</v>
      </c>
      <c r="Z55" s="243" t="s">
        <v>76</v>
      </c>
      <c r="AA55" s="95">
        <f t="shared" si="10"/>
        <v>38.94736842105263</v>
      </c>
      <c r="AB55" s="96">
        <f t="shared" si="6"/>
        <v>29.787234042553191</v>
      </c>
      <c r="AC55" s="97">
        <f t="shared" si="6"/>
        <v>34.391534391534393</v>
      </c>
    </row>
    <row r="56" spans="1:29" ht="12" customHeight="1" x14ac:dyDescent="0.15">
      <c r="A56" s="208" t="s">
        <v>77</v>
      </c>
      <c r="B56" s="176">
        <v>195</v>
      </c>
      <c r="C56" s="177">
        <v>205</v>
      </c>
      <c r="D56" s="1">
        <f t="shared" si="0"/>
        <v>400</v>
      </c>
      <c r="E56" s="176">
        <v>14</v>
      </c>
      <c r="F56" s="177">
        <v>12</v>
      </c>
      <c r="G56" s="1">
        <f t="shared" si="1"/>
        <v>26</v>
      </c>
      <c r="H56" s="176">
        <v>37</v>
      </c>
      <c r="I56" s="177">
        <v>54</v>
      </c>
      <c r="J56" s="1">
        <f t="shared" si="2"/>
        <v>91</v>
      </c>
      <c r="K56" s="176">
        <v>2</v>
      </c>
      <c r="L56" s="177">
        <v>0</v>
      </c>
      <c r="M56" s="1">
        <f t="shared" si="3"/>
        <v>2</v>
      </c>
      <c r="N56" s="176">
        <v>67</v>
      </c>
      <c r="O56" s="177">
        <v>59</v>
      </c>
      <c r="P56" s="1">
        <f t="shared" si="4"/>
        <v>126</v>
      </c>
      <c r="Q56" s="87">
        <f t="shared" si="11"/>
        <v>120</v>
      </c>
      <c r="R56" s="88">
        <f t="shared" si="11"/>
        <v>125</v>
      </c>
      <c r="S56" s="2">
        <f t="shared" si="5"/>
        <v>245</v>
      </c>
      <c r="T56" s="89">
        <f t="shared" si="8"/>
        <v>61.53846153846154</v>
      </c>
      <c r="U56" s="90">
        <f t="shared" si="8"/>
        <v>60.975609756097562</v>
      </c>
      <c r="V56" s="91">
        <f t="shared" si="8"/>
        <v>61.250000000000007</v>
      </c>
      <c r="W56" s="89">
        <f t="shared" si="9"/>
        <v>42.5</v>
      </c>
      <c r="X56" s="90">
        <f t="shared" si="9"/>
        <v>52.800000000000004</v>
      </c>
      <c r="Y56" s="92">
        <f t="shared" si="9"/>
        <v>47.755102040816325</v>
      </c>
      <c r="Z56" s="242" t="s">
        <v>77</v>
      </c>
      <c r="AA56" s="89">
        <f t="shared" si="10"/>
        <v>34.358974358974358</v>
      </c>
      <c r="AB56" s="90">
        <f t="shared" si="6"/>
        <v>28.780487804878046</v>
      </c>
      <c r="AC56" s="91">
        <f t="shared" si="6"/>
        <v>31.5</v>
      </c>
    </row>
    <row r="57" spans="1:29" s="86" customFormat="1" ht="12" customHeight="1" x14ac:dyDescent="0.15">
      <c r="A57" s="209" t="s">
        <v>78</v>
      </c>
      <c r="B57" s="178">
        <v>304</v>
      </c>
      <c r="C57" s="179">
        <v>300</v>
      </c>
      <c r="D57" s="38">
        <f t="shared" si="0"/>
        <v>604</v>
      </c>
      <c r="E57" s="178">
        <v>27</v>
      </c>
      <c r="F57" s="179">
        <v>20</v>
      </c>
      <c r="G57" s="38">
        <f t="shared" si="1"/>
        <v>47</v>
      </c>
      <c r="H57" s="178">
        <v>69</v>
      </c>
      <c r="I57" s="179">
        <v>81</v>
      </c>
      <c r="J57" s="38">
        <f t="shared" si="2"/>
        <v>150</v>
      </c>
      <c r="K57" s="178">
        <v>0</v>
      </c>
      <c r="L57" s="179">
        <v>0</v>
      </c>
      <c r="M57" s="38">
        <f t="shared" si="3"/>
        <v>0</v>
      </c>
      <c r="N57" s="178">
        <v>94</v>
      </c>
      <c r="O57" s="179">
        <v>87</v>
      </c>
      <c r="P57" s="38">
        <f t="shared" si="4"/>
        <v>181</v>
      </c>
      <c r="Q57" s="93">
        <f t="shared" si="11"/>
        <v>190</v>
      </c>
      <c r="R57" s="94">
        <f t="shared" si="11"/>
        <v>188</v>
      </c>
      <c r="S57" s="39">
        <f t="shared" si="5"/>
        <v>378</v>
      </c>
      <c r="T57" s="95">
        <f t="shared" si="8"/>
        <v>62.5</v>
      </c>
      <c r="U57" s="96">
        <f t="shared" si="8"/>
        <v>62.666666666666671</v>
      </c>
      <c r="V57" s="97">
        <f t="shared" si="8"/>
        <v>62.58278145695364</v>
      </c>
      <c r="W57" s="95">
        <f t="shared" si="9"/>
        <v>50.526315789473685</v>
      </c>
      <c r="X57" s="96">
        <f t="shared" si="9"/>
        <v>53.723404255319153</v>
      </c>
      <c r="Y57" s="98">
        <f t="shared" si="9"/>
        <v>52.116402116402114</v>
      </c>
      <c r="Z57" s="243" t="s">
        <v>78</v>
      </c>
      <c r="AA57" s="95">
        <f t="shared" si="10"/>
        <v>30.921052631578949</v>
      </c>
      <c r="AB57" s="96">
        <f t="shared" si="6"/>
        <v>28.999999999999996</v>
      </c>
      <c r="AC57" s="97">
        <f t="shared" si="6"/>
        <v>29.96688741721854</v>
      </c>
    </row>
    <row r="58" spans="1:29" ht="12" customHeight="1" x14ac:dyDescent="0.15">
      <c r="A58" s="208" t="s">
        <v>79</v>
      </c>
      <c r="B58" s="176">
        <v>186</v>
      </c>
      <c r="C58" s="177">
        <v>185</v>
      </c>
      <c r="D58" s="1">
        <f t="shared" ref="D58:D60" si="12">SUM(B58:C58)</f>
        <v>371</v>
      </c>
      <c r="E58" s="176">
        <v>18</v>
      </c>
      <c r="F58" s="177">
        <v>16</v>
      </c>
      <c r="G58" s="1">
        <f t="shared" ref="G58:G60" si="13">SUM(E58:F58)</f>
        <v>34</v>
      </c>
      <c r="H58" s="176">
        <v>42</v>
      </c>
      <c r="I58" s="177">
        <v>54</v>
      </c>
      <c r="J58" s="1">
        <f t="shared" ref="J58:J60" si="14">SUM(H58:I58)</f>
        <v>96</v>
      </c>
      <c r="K58" s="176">
        <v>2</v>
      </c>
      <c r="L58" s="177">
        <v>1</v>
      </c>
      <c r="M58" s="1">
        <f t="shared" ref="M58:M60" si="15">SUM(K58:L58)</f>
        <v>3</v>
      </c>
      <c r="N58" s="176">
        <v>58</v>
      </c>
      <c r="O58" s="177">
        <v>43</v>
      </c>
      <c r="P58" s="1">
        <f t="shared" ref="P58:P60" si="16">SUM(N58:O58)</f>
        <v>101</v>
      </c>
      <c r="Q58" s="87">
        <f t="shared" si="11"/>
        <v>120</v>
      </c>
      <c r="R58" s="88">
        <f t="shared" si="11"/>
        <v>114</v>
      </c>
      <c r="S58" s="2">
        <f t="shared" ref="S58:S71" si="17">SUM(Q58:R58)</f>
        <v>234</v>
      </c>
      <c r="T58" s="89">
        <f t="shared" si="8"/>
        <v>64.516129032258064</v>
      </c>
      <c r="U58" s="90">
        <f t="shared" si="8"/>
        <v>61.621621621621628</v>
      </c>
      <c r="V58" s="91">
        <f t="shared" si="8"/>
        <v>63.072776280323453</v>
      </c>
      <c r="W58" s="89">
        <f t="shared" si="9"/>
        <v>50</v>
      </c>
      <c r="X58" s="90">
        <f t="shared" si="9"/>
        <v>61.403508771929829</v>
      </c>
      <c r="Y58" s="92">
        <f t="shared" si="9"/>
        <v>55.555555555555557</v>
      </c>
      <c r="Z58" s="242" t="s">
        <v>79</v>
      </c>
      <c r="AA58" s="89">
        <f t="shared" si="10"/>
        <v>31.182795698924732</v>
      </c>
      <c r="AB58" s="90">
        <f t="shared" si="6"/>
        <v>23.243243243243246</v>
      </c>
      <c r="AC58" s="91">
        <f t="shared" si="6"/>
        <v>27.223719676549869</v>
      </c>
    </row>
    <row r="59" spans="1:29" s="86" customFormat="1" ht="12" customHeight="1" x14ac:dyDescent="0.15">
      <c r="A59" s="209" t="s">
        <v>80</v>
      </c>
      <c r="B59" s="178">
        <v>81</v>
      </c>
      <c r="C59" s="179">
        <v>82</v>
      </c>
      <c r="D59" s="38">
        <f t="shared" si="12"/>
        <v>163</v>
      </c>
      <c r="E59" s="178">
        <v>4</v>
      </c>
      <c r="F59" s="179">
        <v>8</v>
      </c>
      <c r="G59" s="38">
        <f t="shared" si="13"/>
        <v>12</v>
      </c>
      <c r="H59" s="178">
        <v>21</v>
      </c>
      <c r="I59" s="179">
        <v>18</v>
      </c>
      <c r="J59" s="38">
        <f t="shared" si="14"/>
        <v>39</v>
      </c>
      <c r="K59" s="178">
        <v>0</v>
      </c>
      <c r="L59" s="179">
        <v>0</v>
      </c>
      <c r="M59" s="38">
        <f t="shared" si="15"/>
        <v>0</v>
      </c>
      <c r="N59" s="178">
        <v>33</v>
      </c>
      <c r="O59" s="179">
        <v>22</v>
      </c>
      <c r="P59" s="38">
        <f t="shared" si="16"/>
        <v>55</v>
      </c>
      <c r="Q59" s="93">
        <f t="shared" si="11"/>
        <v>58</v>
      </c>
      <c r="R59" s="94">
        <f t="shared" si="11"/>
        <v>48</v>
      </c>
      <c r="S59" s="39">
        <f t="shared" si="17"/>
        <v>106</v>
      </c>
      <c r="T59" s="95">
        <f t="shared" ref="T59:T72" si="18">Q59/B59*100</f>
        <v>71.604938271604937</v>
      </c>
      <c r="U59" s="96">
        <f t="shared" ref="U59:U72" si="19">R59/C59*100</f>
        <v>58.536585365853654</v>
      </c>
      <c r="V59" s="97">
        <f t="shared" ref="V59:V72" si="20">S59/D59*100</f>
        <v>65.030674846625772</v>
      </c>
      <c r="W59" s="95">
        <f t="shared" ref="W59:W72" si="21">(E59+H59)/Q59*100</f>
        <v>43.103448275862064</v>
      </c>
      <c r="X59" s="96">
        <f t="shared" ref="X59:X72" si="22">(F59+I59)/R59*100</f>
        <v>54.166666666666664</v>
      </c>
      <c r="Y59" s="98">
        <f>(G59+J59)/S59*100</f>
        <v>48.113207547169814</v>
      </c>
      <c r="Z59" s="243" t="s">
        <v>80</v>
      </c>
      <c r="AA59" s="95">
        <f t="shared" si="10"/>
        <v>40.74074074074074</v>
      </c>
      <c r="AB59" s="96">
        <f t="shared" si="6"/>
        <v>26.829268292682929</v>
      </c>
      <c r="AC59" s="97">
        <f t="shared" si="6"/>
        <v>33.742331288343557</v>
      </c>
    </row>
    <row r="60" spans="1:29" ht="12" customHeight="1" thickBot="1" x14ac:dyDescent="0.2">
      <c r="A60" s="214" t="s">
        <v>81</v>
      </c>
      <c r="B60" s="186">
        <v>55</v>
      </c>
      <c r="C60" s="187">
        <v>47</v>
      </c>
      <c r="D60" s="31">
        <f t="shared" si="12"/>
        <v>102</v>
      </c>
      <c r="E60" s="186">
        <v>4</v>
      </c>
      <c r="F60" s="187">
        <v>3</v>
      </c>
      <c r="G60" s="31">
        <f t="shared" si="13"/>
        <v>7</v>
      </c>
      <c r="H60" s="186">
        <v>7</v>
      </c>
      <c r="I60" s="187">
        <v>8</v>
      </c>
      <c r="J60" s="31">
        <f t="shared" si="14"/>
        <v>15</v>
      </c>
      <c r="K60" s="186">
        <v>0</v>
      </c>
      <c r="L60" s="187">
        <v>0</v>
      </c>
      <c r="M60" s="31">
        <f t="shared" si="15"/>
        <v>0</v>
      </c>
      <c r="N60" s="186">
        <v>19</v>
      </c>
      <c r="O60" s="187">
        <v>20</v>
      </c>
      <c r="P60" s="31">
        <f t="shared" si="16"/>
        <v>39</v>
      </c>
      <c r="Q60" s="123">
        <f t="shared" si="11"/>
        <v>30</v>
      </c>
      <c r="R60" s="124">
        <f t="shared" si="11"/>
        <v>31</v>
      </c>
      <c r="S60" s="32">
        <f t="shared" si="17"/>
        <v>61</v>
      </c>
      <c r="T60" s="125">
        <f t="shared" si="18"/>
        <v>54.54545454545454</v>
      </c>
      <c r="U60" s="126">
        <f t="shared" si="19"/>
        <v>65.957446808510639</v>
      </c>
      <c r="V60" s="127">
        <f t="shared" si="20"/>
        <v>59.803921568627452</v>
      </c>
      <c r="W60" s="125">
        <f t="shared" si="21"/>
        <v>36.666666666666664</v>
      </c>
      <c r="X60" s="126">
        <f t="shared" si="22"/>
        <v>35.483870967741936</v>
      </c>
      <c r="Y60" s="128">
        <f t="shared" ref="Y60:Y72" si="23">(G60+J60)/S60*100</f>
        <v>36.065573770491802</v>
      </c>
      <c r="Z60" s="248" t="s">
        <v>81</v>
      </c>
      <c r="AA60" s="125">
        <f t="shared" si="10"/>
        <v>34.545454545454547</v>
      </c>
      <c r="AB60" s="126">
        <f t="shared" si="6"/>
        <v>42.553191489361701</v>
      </c>
      <c r="AC60" s="127">
        <f t="shared" si="6"/>
        <v>38.235294117647058</v>
      </c>
    </row>
    <row r="61" spans="1:29" s="86" customFormat="1" ht="12" customHeight="1" x14ac:dyDescent="0.15">
      <c r="A61" s="215" t="s">
        <v>83</v>
      </c>
      <c r="B61" s="50">
        <f t="shared" ref="B61:R61" si="24">SUMIF($A$5:$A$60,"黒沢尻*",B$5:B$60)</f>
        <v>15224</v>
      </c>
      <c r="C61" s="51">
        <f t="shared" si="24"/>
        <v>14990</v>
      </c>
      <c r="D61" s="52">
        <f t="shared" si="24"/>
        <v>30214</v>
      </c>
      <c r="E61" s="50">
        <f t="shared" si="24"/>
        <v>2447</v>
      </c>
      <c r="F61" s="51">
        <f t="shared" si="24"/>
        <v>2453</v>
      </c>
      <c r="G61" s="52">
        <f t="shared" si="24"/>
        <v>4900</v>
      </c>
      <c r="H61" s="50">
        <f t="shared" si="24"/>
        <v>1197</v>
      </c>
      <c r="I61" s="51">
        <f t="shared" si="24"/>
        <v>1669</v>
      </c>
      <c r="J61" s="52">
        <f t="shared" si="24"/>
        <v>2866</v>
      </c>
      <c r="K61" s="50">
        <f t="shared" si="24"/>
        <v>49</v>
      </c>
      <c r="L61" s="51">
        <f t="shared" si="24"/>
        <v>29</v>
      </c>
      <c r="M61" s="52">
        <f t="shared" si="24"/>
        <v>78</v>
      </c>
      <c r="N61" s="50">
        <f t="shared" si="24"/>
        <v>4395</v>
      </c>
      <c r="O61" s="51">
        <f t="shared" si="24"/>
        <v>3855</v>
      </c>
      <c r="P61" s="52">
        <f t="shared" si="24"/>
        <v>8250</v>
      </c>
      <c r="Q61" s="50">
        <f t="shared" si="24"/>
        <v>8088</v>
      </c>
      <c r="R61" s="51">
        <f t="shared" si="24"/>
        <v>8006</v>
      </c>
      <c r="S61" s="53">
        <f t="shared" si="17"/>
        <v>16094</v>
      </c>
      <c r="T61" s="129">
        <f t="shared" si="18"/>
        <v>53.126642143983183</v>
      </c>
      <c r="U61" s="130">
        <f t="shared" si="19"/>
        <v>53.408939292861909</v>
      </c>
      <c r="V61" s="131">
        <f t="shared" si="20"/>
        <v>53.266697557423711</v>
      </c>
      <c r="W61" s="129">
        <f t="shared" si="21"/>
        <v>45.054401582591488</v>
      </c>
      <c r="X61" s="130">
        <f t="shared" si="22"/>
        <v>51.48638521109168</v>
      </c>
      <c r="Y61" s="132">
        <f t="shared" si="23"/>
        <v>48.254007704734683</v>
      </c>
      <c r="Z61" s="249" t="s">
        <v>83</v>
      </c>
      <c r="AA61" s="129">
        <f t="shared" si="10"/>
        <v>28.868891224382555</v>
      </c>
      <c r="AB61" s="130">
        <f t="shared" si="10"/>
        <v>25.717144763175448</v>
      </c>
      <c r="AC61" s="131">
        <f t="shared" si="10"/>
        <v>27.305222744423112</v>
      </c>
    </row>
    <row r="62" spans="1:29" ht="12" customHeight="1" x14ac:dyDescent="0.15">
      <c r="A62" s="216" t="s">
        <v>84</v>
      </c>
      <c r="B62" s="5">
        <f t="shared" ref="B62:R62" si="25">SUMIF($A$5:$A$60,"飯豊*",B$5:B$60)</f>
        <v>4867</v>
      </c>
      <c r="C62" s="6">
        <f t="shared" si="25"/>
        <v>4719</v>
      </c>
      <c r="D62" s="6">
        <f t="shared" si="25"/>
        <v>9586</v>
      </c>
      <c r="E62" s="5">
        <f t="shared" si="25"/>
        <v>472</v>
      </c>
      <c r="F62" s="6">
        <f t="shared" si="25"/>
        <v>453</v>
      </c>
      <c r="G62" s="6">
        <f t="shared" si="25"/>
        <v>925</v>
      </c>
      <c r="H62" s="5">
        <f t="shared" si="25"/>
        <v>538</v>
      </c>
      <c r="I62" s="6">
        <f t="shared" si="25"/>
        <v>695</v>
      </c>
      <c r="J62" s="6">
        <f t="shared" si="25"/>
        <v>1233</v>
      </c>
      <c r="K62" s="5">
        <f t="shared" si="25"/>
        <v>12</v>
      </c>
      <c r="L62" s="6">
        <f t="shared" si="25"/>
        <v>7</v>
      </c>
      <c r="M62" s="6">
        <f t="shared" si="25"/>
        <v>19</v>
      </c>
      <c r="N62" s="5">
        <f t="shared" si="25"/>
        <v>1445</v>
      </c>
      <c r="O62" s="6">
        <f t="shared" si="25"/>
        <v>1230</v>
      </c>
      <c r="P62" s="6">
        <f t="shared" si="25"/>
        <v>2675</v>
      </c>
      <c r="Q62" s="5">
        <f t="shared" si="25"/>
        <v>2467</v>
      </c>
      <c r="R62" s="6">
        <f t="shared" si="25"/>
        <v>2385</v>
      </c>
      <c r="S62" s="7">
        <f t="shared" si="17"/>
        <v>4852</v>
      </c>
      <c r="T62" s="133">
        <f t="shared" si="18"/>
        <v>50.688309019930145</v>
      </c>
      <c r="U62" s="134">
        <f t="shared" si="19"/>
        <v>50.540368722186898</v>
      </c>
      <c r="V62" s="135">
        <f t="shared" si="20"/>
        <v>50.615480909659915</v>
      </c>
      <c r="W62" s="133">
        <f t="shared" si="21"/>
        <v>40.940413457640865</v>
      </c>
      <c r="X62" s="134">
        <f t="shared" si="22"/>
        <v>48.134171907756809</v>
      </c>
      <c r="Y62" s="136">
        <f t="shared" si="23"/>
        <v>44.476504534212694</v>
      </c>
      <c r="Z62" s="250" t="s">
        <v>84</v>
      </c>
      <c r="AA62" s="133">
        <f t="shared" si="10"/>
        <v>29.689747277583727</v>
      </c>
      <c r="AB62" s="134">
        <f t="shared" si="10"/>
        <v>26.064844246662428</v>
      </c>
      <c r="AC62" s="135">
        <f t="shared" si="10"/>
        <v>27.905278531191318</v>
      </c>
    </row>
    <row r="63" spans="1:29" s="86" customFormat="1" ht="12" customHeight="1" x14ac:dyDescent="0.15">
      <c r="A63" s="217" t="s">
        <v>85</v>
      </c>
      <c r="B63" s="55">
        <f t="shared" ref="B63:R63" si="26">SUMIF($A$5:$A$60,"二子*",B$5:B$60)</f>
        <v>1478</v>
      </c>
      <c r="C63" s="56">
        <f t="shared" si="26"/>
        <v>1453</v>
      </c>
      <c r="D63" s="56">
        <f t="shared" si="26"/>
        <v>2931</v>
      </c>
      <c r="E63" s="55">
        <f t="shared" si="26"/>
        <v>212</v>
      </c>
      <c r="F63" s="56">
        <f t="shared" si="26"/>
        <v>229</v>
      </c>
      <c r="G63" s="56">
        <f t="shared" si="26"/>
        <v>441</v>
      </c>
      <c r="H63" s="55">
        <f t="shared" si="26"/>
        <v>101</v>
      </c>
      <c r="I63" s="56">
        <f t="shared" si="26"/>
        <v>168</v>
      </c>
      <c r="J63" s="56">
        <f t="shared" si="26"/>
        <v>269</v>
      </c>
      <c r="K63" s="55">
        <f t="shared" si="26"/>
        <v>4</v>
      </c>
      <c r="L63" s="56">
        <f t="shared" si="26"/>
        <v>2</v>
      </c>
      <c r="M63" s="56">
        <f t="shared" si="26"/>
        <v>6</v>
      </c>
      <c r="N63" s="55">
        <f t="shared" si="26"/>
        <v>499</v>
      </c>
      <c r="O63" s="56">
        <f t="shared" si="26"/>
        <v>444</v>
      </c>
      <c r="P63" s="56">
        <f t="shared" si="26"/>
        <v>943</v>
      </c>
      <c r="Q63" s="55">
        <f t="shared" si="26"/>
        <v>816</v>
      </c>
      <c r="R63" s="56">
        <f t="shared" si="26"/>
        <v>843</v>
      </c>
      <c r="S63" s="57">
        <f t="shared" si="17"/>
        <v>1659</v>
      </c>
      <c r="T63" s="137">
        <f t="shared" si="18"/>
        <v>55.209742895805149</v>
      </c>
      <c r="U63" s="138">
        <f t="shared" si="19"/>
        <v>58.017894012388162</v>
      </c>
      <c r="V63" s="139">
        <f t="shared" si="20"/>
        <v>56.601842374616176</v>
      </c>
      <c r="W63" s="137">
        <f t="shared" si="21"/>
        <v>38.357843137254903</v>
      </c>
      <c r="X63" s="138">
        <f t="shared" si="22"/>
        <v>47.093712930011861</v>
      </c>
      <c r="Y63" s="140">
        <f t="shared" si="23"/>
        <v>42.796865581675711</v>
      </c>
      <c r="Z63" s="251" t="s">
        <v>85</v>
      </c>
      <c r="AA63" s="137">
        <f t="shared" si="10"/>
        <v>33.761840324763192</v>
      </c>
      <c r="AB63" s="138">
        <f t="shared" si="10"/>
        <v>30.557467309015827</v>
      </c>
      <c r="AC63" s="139">
        <f t="shared" si="10"/>
        <v>32.173319686113956</v>
      </c>
    </row>
    <row r="64" spans="1:29" ht="12" customHeight="1" x14ac:dyDescent="0.15">
      <c r="A64" s="216" t="s">
        <v>86</v>
      </c>
      <c r="B64" s="5">
        <f t="shared" ref="B64:R64" si="27">SUMIF($A$5:$A$60,"更木*",B$5:B$60)</f>
        <v>386</v>
      </c>
      <c r="C64" s="6">
        <f t="shared" si="27"/>
        <v>464</v>
      </c>
      <c r="D64" s="6">
        <f t="shared" si="27"/>
        <v>850</v>
      </c>
      <c r="E64" s="5">
        <f t="shared" si="27"/>
        <v>58</v>
      </c>
      <c r="F64" s="6">
        <f t="shared" si="27"/>
        <v>65</v>
      </c>
      <c r="G64" s="6">
        <f t="shared" si="27"/>
        <v>123</v>
      </c>
      <c r="H64" s="5">
        <f t="shared" si="27"/>
        <v>21</v>
      </c>
      <c r="I64" s="6">
        <f t="shared" si="27"/>
        <v>38</v>
      </c>
      <c r="J64" s="6">
        <f t="shared" si="27"/>
        <v>59</v>
      </c>
      <c r="K64" s="5">
        <f t="shared" si="27"/>
        <v>1</v>
      </c>
      <c r="L64" s="6">
        <f t="shared" si="27"/>
        <v>2</v>
      </c>
      <c r="M64" s="6">
        <f t="shared" si="27"/>
        <v>3</v>
      </c>
      <c r="N64" s="5">
        <f t="shared" si="27"/>
        <v>189</v>
      </c>
      <c r="O64" s="6">
        <f t="shared" si="27"/>
        <v>172</v>
      </c>
      <c r="P64" s="6">
        <f t="shared" si="27"/>
        <v>361</v>
      </c>
      <c r="Q64" s="5">
        <f t="shared" si="27"/>
        <v>269</v>
      </c>
      <c r="R64" s="6">
        <f t="shared" si="27"/>
        <v>277</v>
      </c>
      <c r="S64" s="7">
        <f t="shared" si="17"/>
        <v>546</v>
      </c>
      <c r="T64" s="133">
        <f t="shared" si="18"/>
        <v>69.689119170984455</v>
      </c>
      <c r="U64" s="134">
        <f t="shared" si="19"/>
        <v>59.698275862068961</v>
      </c>
      <c r="V64" s="135">
        <f t="shared" si="20"/>
        <v>64.235294117647058</v>
      </c>
      <c r="W64" s="133">
        <f t="shared" si="21"/>
        <v>29.368029739776951</v>
      </c>
      <c r="X64" s="134">
        <f t="shared" si="22"/>
        <v>37.184115523465707</v>
      </c>
      <c r="Y64" s="136">
        <f t="shared" si="23"/>
        <v>33.333333333333329</v>
      </c>
      <c r="Z64" s="250" t="s">
        <v>86</v>
      </c>
      <c r="AA64" s="133">
        <f t="shared" si="10"/>
        <v>48.96373056994819</v>
      </c>
      <c r="AB64" s="134">
        <f t="shared" si="10"/>
        <v>37.068965517241381</v>
      </c>
      <c r="AC64" s="135">
        <f t="shared" si="10"/>
        <v>42.470588235294116</v>
      </c>
    </row>
    <row r="65" spans="1:29" s="86" customFormat="1" ht="12" customHeight="1" x14ac:dyDescent="0.15">
      <c r="A65" s="217" t="s">
        <v>87</v>
      </c>
      <c r="B65" s="55">
        <f t="shared" ref="B65:R65" si="28">SUMIF($A$5:$A$60,"黒岩*",B$5:B$60)</f>
        <v>379</v>
      </c>
      <c r="C65" s="56">
        <f t="shared" si="28"/>
        <v>387</v>
      </c>
      <c r="D65" s="56">
        <f t="shared" si="28"/>
        <v>766</v>
      </c>
      <c r="E65" s="55">
        <f t="shared" si="28"/>
        <v>77</v>
      </c>
      <c r="F65" s="56">
        <f t="shared" si="28"/>
        <v>65</v>
      </c>
      <c r="G65" s="56">
        <f t="shared" si="28"/>
        <v>142</v>
      </c>
      <c r="H65" s="55">
        <f t="shared" si="28"/>
        <v>40</v>
      </c>
      <c r="I65" s="56">
        <f t="shared" si="28"/>
        <v>49</v>
      </c>
      <c r="J65" s="56">
        <f t="shared" si="28"/>
        <v>89</v>
      </c>
      <c r="K65" s="55">
        <f t="shared" si="28"/>
        <v>1</v>
      </c>
      <c r="L65" s="56">
        <f t="shared" si="28"/>
        <v>1</v>
      </c>
      <c r="M65" s="56">
        <f t="shared" si="28"/>
        <v>2</v>
      </c>
      <c r="N65" s="55">
        <f t="shared" si="28"/>
        <v>118</v>
      </c>
      <c r="O65" s="56">
        <f t="shared" si="28"/>
        <v>97</v>
      </c>
      <c r="P65" s="56">
        <f t="shared" si="28"/>
        <v>215</v>
      </c>
      <c r="Q65" s="55">
        <f t="shared" si="28"/>
        <v>236</v>
      </c>
      <c r="R65" s="56">
        <f t="shared" si="28"/>
        <v>212</v>
      </c>
      <c r="S65" s="57">
        <f t="shared" si="17"/>
        <v>448</v>
      </c>
      <c r="T65" s="137">
        <f t="shared" si="18"/>
        <v>62.269129287598943</v>
      </c>
      <c r="U65" s="138">
        <f t="shared" si="19"/>
        <v>54.780361757105943</v>
      </c>
      <c r="V65" s="139">
        <f t="shared" si="20"/>
        <v>58.485639686684074</v>
      </c>
      <c r="W65" s="137">
        <f t="shared" si="21"/>
        <v>49.576271186440678</v>
      </c>
      <c r="X65" s="138">
        <f t="shared" si="22"/>
        <v>53.773584905660378</v>
      </c>
      <c r="Y65" s="140">
        <f t="shared" si="23"/>
        <v>51.5625</v>
      </c>
      <c r="Z65" s="251" t="s">
        <v>87</v>
      </c>
      <c r="AA65" s="137">
        <f t="shared" si="10"/>
        <v>31.134564643799472</v>
      </c>
      <c r="AB65" s="138">
        <f t="shared" si="10"/>
        <v>25.064599483204137</v>
      </c>
      <c r="AC65" s="139">
        <f t="shared" si="10"/>
        <v>28.067885117493475</v>
      </c>
    </row>
    <row r="66" spans="1:29" ht="12" customHeight="1" x14ac:dyDescent="0.15">
      <c r="A66" s="216" t="s">
        <v>88</v>
      </c>
      <c r="B66" s="5">
        <f t="shared" ref="B66:R66" si="29">SUMIF($A$5:$A$60,"口内*",B$5:B$60)</f>
        <v>582</v>
      </c>
      <c r="C66" s="6">
        <f t="shared" si="29"/>
        <v>564</v>
      </c>
      <c r="D66" s="6">
        <f t="shared" si="29"/>
        <v>1146</v>
      </c>
      <c r="E66" s="5">
        <f t="shared" si="29"/>
        <v>111</v>
      </c>
      <c r="F66" s="6">
        <f t="shared" si="29"/>
        <v>89</v>
      </c>
      <c r="G66" s="6">
        <f t="shared" si="29"/>
        <v>200</v>
      </c>
      <c r="H66" s="5">
        <f t="shared" si="29"/>
        <v>28</v>
      </c>
      <c r="I66" s="6">
        <f t="shared" si="29"/>
        <v>52</v>
      </c>
      <c r="J66" s="6">
        <f t="shared" si="29"/>
        <v>80</v>
      </c>
      <c r="K66" s="5">
        <f t="shared" si="29"/>
        <v>1</v>
      </c>
      <c r="L66" s="6">
        <f t="shared" si="29"/>
        <v>1</v>
      </c>
      <c r="M66" s="6">
        <f t="shared" si="29"/>
        <v>2</v>
      </c>
      <c r="N66" s="5">
        <f t="shared" si="29"/>
        <v>229</v>
      </c>
      <c r="O66" s="6">
        <f t="shared" si="29"/>
        <v>190</v>
      </c>
      <c r="P66" s="6">
        <f t="shared" si="29"/>
        <v>419</v>
      </c>
      <c r="Q66" s="5">
        <f t="shared" si="29"/>
        <v>369</v>
      </c>
      <c r="R66" s="6">
        <f t="shared" si="29"/>
        <v>332</v>
      </c>
      <c r="S66" s="7">
        <f t="shared" si="17"/>
        <v>701</v>
      </c>
      <c r="T66" s="133">
        <f t="shared" si="18"/>
        <v>63.402061855670098</v>
      </c>
      <c r="U66" s="134">
        <f t="shared" si="19"/>
        <v>58.865248226950349</v>
      </c>
      <c r="V66" s="135">
        <f t="shared" si="20"/>
        <v>61.169284467713794</v>
      </c>
      <c r="W66" s="133">
        <f t="shared" si="21"/>
        <v>37.669376693766935</v>
      </c>
      <c r="X66" s="134">
        <f t="shared" si="22"/>
        <v>42.46987951807229</v>
      </c>
      <c r="Y66" s="136">
        <f t="shared" si="23"/>
        <v>39.942938659058484</v>
      </c>
      <c r="Z66" s="250" t="s">
        <v>88</v>
      </c>
      <c r="AA66" s="133">
        <f t="shared" si="10"/>
        <v>39.34707903780069</v>
      </c>
      <c r="AB66" s="134">
        <f t="shared" si="10"/>
        <v>33.687943262411345</v>
      </c>
      <c r="AC66" s="135">
        <f t="shared" si="10"/>
        <v>36.561954624781848</v>
      </c>
    </row>
    <row r="67" spans="1:29" s="86" customFormat="1" ht="12" customHeight="1" x14ac:dyDescent="0.15">
      <c r="A67" s="217" t="s">
        <v>89</v>
      </c>
      <c r="B67" s="55">
        <f t="shared" ref="B67:R67" si="30">SUMIF($A$5:$A$60,"稲瀬*",B$5:B$60)</f>
        <v>329</v>
      </c>
      <c r="C67" s="56">
        <f t="shared" si="30"/>
        <v>326</v>
      </c>
      <c r="D67" s="56">
        <f t="shared" si="30"/>
        <v>655</v>
      </c>
      <c r="E67" s="55">
        <f t="shared" si="30"/>
        <v>71</v>
      </c>
      <c r="F67" s="56">
        <f t="shared" si="30"/>
        <v>67</v>
      </c>
      <c r="G67" s="56">
        <f t="shared" si="30"/>
        <v>138</v>
      </c>
      <c r="H67" s="55">
        <f t="shared" si="30"/>
        <v>30</v>
      </c>
      <c r="I67" s="56">
        <f t="shared" si="30"/>
        <v>40</v>
      </c>
      <c r="J67" s="56">
        <f t="shared" si="30"/>
        <v>70</v>
      </c>
      <c r="K67" s="55">
        <f t="shared" si="30"/>
        <v>2</v>
      </c>
      <c r="L67" s="56">
        <f t="shared" si="30"/>
        <v>0</v>
      </c>
      <c r="M67" s="56">
        <f t="shared" si="30"/>
        <v>2</v>
      </c>
      <c r="N67" s="55">
        <f t="shared" si="30"/>
        <v>105</v>
      </c>
      <c r="O67" s="56">
        <f t="shared" si="30"/>
        <v>83</v>
      </c>
      <c r="P67" s="56">
        <f t="shared" si="30"/>
        <v>188</v>
      </c>
      <c r="Q67" s="55">
        <f t="shared" si="30"/>
        <v>208</v>
      </c>
      <c r="R67" s="56">
        <f t="shared" si="30"/>
        <v>190</v>
      </c>
      <c r="S67" s="57">
        <f t="shared" si="17"/>
        <v>398</v>
      </c>
      <c r="T67" s="137">
        <f t="shared" si="18"/>
        <v>63.221884498480243</v>
      </c>
      <c r="U67" s="138">
        <f t="shared" si="19"/>
        <v>58.282208588957054</v>
      </c>
      <c r="V67" s="139">
        <f t="shared" si="20"/>
        <v>60.763358778625957</v>
      </c>
      <c r="W67" s="137">
        <f t="shared" si="21"/>
        <v>48.557692307692307</v>
      </c>
      <c r="X67" s="138">
        <f t="shared" si="22"/>
        <v>56.315789473684205</v>
      </c>
      <c r="Y67" s="140">
        <f t="shared" si="23"/>
        <v>52.261306532663319</v>
      </c>
      <c r="Z67" s="251" t="s">
        <v>89</v>
      </c>
      <c r="AA67" s="137">
        <f t="shared" si="10"/>
        <v>31.914893617021278</v>
      </c>
      <c r="AB67" s="138">
        <f t="shared" si="10"/>
        <v>25.460122699386499</v>
      </c>
      <c r="AC67" s="139">
        <f t="shared" si="10"/>
        <v>28.702290076335878</v>
      </c>
    </row>
    <row r="68" spans="1:29" ht="12" customHeight="1" x14ac:dyDescent="0.15">
      <c r="A68" s="216" t="s">
        <v>90</v>
      </c>
      <c r="B68" s="5">
        <f t="shared" ref="B68:R68" si="31">SUMIF($A$5:$A$60,"相去*",B$5:B$60)</f>
        <v>3234</v>
      </c>
      <c r="C68" s="6">
        <f t="shared" si="31"/>
        <v>3313</v>
      </c>
      <c r="D68" s="6">
        <f t="shared" si="31"/>
        <v>6547</v>
      </c>
      <c r="E68" s="5">
        <f t="shared" si="31"/>
        <v>428</v>
      </c>
      <c r="F68" s="6">
        <f t="shared" si="31"/>
        <v>431</v>
      </c>
      <c r="G68" s="6">
        <f t="shared" si="31"/>
        <v>859</v>
      </c>
      <c r="H68" s="5">
        <f t="shared" si="31"/>
        <v>321</v>
      </c>
      <c r="I68" s="6">
        <f t="shared" si="31"/>
        <v>440</v>
      </c>
      <c r="J68" s="6">
        <f t="shared" si="31"/>
        <v>761</v>
      </c>
      <c r="K68" s="5">
        <f t="shared" si="31"/>
        <v>15</v>
      </c>
      <c r="L68" s="6">
        <f t="shared" si="31"/>
        <v>14</v>
      </c>
      <c r="M68" s="6">
        <f t="shared" si="31"/>
        <v>29</v>
      </c>
      <c r="N68" s="5">
        <f t="shared" si="31"/>
        <v>921</v>
      </c>
      <c r="O68" s="6">
        <f t="shared" si="31"/>
        <v>846</v>
      </c>
      <c r="P68" s="6">
        <f t="shared" si="31"/>
        <v>1767</v>
      </c>
      <c r="Q68" s="5">
        <f t="shared" si="31"/>
        <v>1685</v>
      </c>
      <c r="R68" s="6">
        <f t="shared" si="31"/>
        <v>1731</v>
      </c>
      <c r="S68" s="7">
        <f t="shared" si="17"/>
        <v>3416</v>
      </c>
      <c r="T68" s="133">
        <f t="shared" si="18"/>
        <v>52.102659245516392</v>
      </c>
      <c r="U68" s="134">
        <f t="shared" si="19"/>
        <v>52.248717174766071</v>
      </c>
      <c r="V68" s="135">
        <f t="shared" si="20"/>
        <v>52.176569421108908</v>
      </c>
      <c r="W68" s="133">
        <f t="shared" si="21"/>
        <v>44.451038575667653</v>
      </c>
      <c r="X68" s="134">
        <f t="shared" si="22"/>
        <v>50.317735413056042</v>
      </c>
      <c r="Y68" s="136">
        <f t="shared" si="23"/>
        <v>47.423887587822016</v>
      </c>
      <c r="Z68" s="250" t="s">
        <v>90</v>
      </c>
      <c r="AA68" s="133">
        <f t="shared" si="10"/>
        <v>28.47866419294991</v>
      </c>
      <c r="AB68" s="134">
        <f t="shared" si="10"/>
        <v>25.535768185934199</v>
      </c>
      <c r="AC68" s="135">
        <f t="shared" si="10"/>
        <v>26.98946082175042</v>
      </c>
    </row>
    <row r="69" spans="1:29" s="86" customFormat="1" ht="12" customHeight="1" x14ac:dyDescent="0.15">
      <c r="A69" s="217" t="s">
        <v>91</v>
      </c>
      <c r="B69" s="55">
        <f t="shared" ref="B69:R69" si="32">SUMIF($A$5:$A$60,"鬼柳*",B$5:B$60)</f>
        <v>2344</v>
      </c>
      <c r="C69" s="56">
        <f t="shared" si="32"/>
        <v>2314</v>
      </c>
      <c r="D69" s="56">
        <f t="shared" si="32"/>
        <v>4658</v>
      </c>
      <c r="E69" s="55">
        <f t="shared" si="32"/>
        <v>299</v>
      </c>
      <c r="F69" s="56">
        <f t="shared" si="32"/>
        <v>276</v>
      </c>
      <c r="G69" s="56">
        <f t="shared" si="32"/>
        <v>575</v>
      </c>
      <c r="H69" s="55">
        <f t="shared" si="32"/>
        <v>243</v>
      </c>
      <c r="I69" s="56">
        <f t="shared" si="32"/>
        <v>339</v>
      </c>
      <c r="J69" s="56">
        <f t="shared" si="32"/>
        <v>582</v>
      </c>
      <c r="K69" s="55">
        <f t="shared" si="32"/>
        <v>26</v>
      </c>
      <c r="L69" s="56">
        <f t="shared" si="32"/>
        <v>18</v>
      </c>
      <c r="M69" s="56">
        <f t="shared" si="32"/>
        <v>44</v>
      </c>
      <c r="N69" s="55">
        <f t="shared" si="32"/>
        <v>703</v>
      </c>
      <c r="O69" s="56">
        <f t="shared" si="32"/>
        <v>582</v>
      </c>
      <c r="P69" s="56">
        <f t="shared" si="32"/>
        <v>1285</v>
      </c>
      <c r="Q69" s="55">
        <f t="shared" si="32"/>
        <v>1271</v>
      </c>
      <c r="R69" s="56">
        <f t="shared" si="32"/>
        <v>1215</v>
      </c>
      <c r="S69" s="57">
        <f t="shared" si="17"/>
        <v>2486</v>
      </c>
      <c r="T69" s="137">
        <f t="shared" si="18"/>
        <v>54.223549488054616</v>
      </c>
      <c r="U69" s="138">
        <f t="shared" si="19"/>
        <v>52.506482281763176</v>
      </c>
      <c r="V69" s="139">
        <f t="shared" si="20"/>
        <v>53.370545298411329</v>
      </c>
      <c r="W69" s="137">
        <f t="shared" si="21"/>
        <v>42.643587726199847</v>
      </c>
      <c r="X69" s="138">
        <f t="shared" si="22"/>
        <v>50.617283950617285</v>
      </c>
      <c r="Y69" s="140">
        <f t="shared" si="23"/>
        <v>46.540627514078842</v>
      </c>
      <c r="Z69" s="251" t="s">
        <v>91</v>
      </c>
      <c r="AA69" s="137">
        <f t="shared" si="10"/>
        <v>29.991467576791809</v>
      </c>
      <c r="AB69" s="138">
        <f t="shared" si="10"/>
        <v>25.151253241140882</v>
      </c>
      <c r="AC69" s="139">
        <f t="shared" si="10"/>
        <v>27.586947187634177</v>
      </c>
    </row>
    <row r="70" spans="1:29" ht="12" customHeight="1" x14ac:dyDescent="0.15">
      <c r="A70" s="216" t="s">
        <v>92</v>
      </c>
      <c r="B70" s="5">
        <f t="shared" ref="B70:R70" si="33">SUMIF($A$5:$A$60,"江釣子*",B$5:B$60)</f>
        <v>4960</v>
      </c>
      <c r="C70" s="6">
        <f t="shared" si="33"/>
        <v>4985</v>
      </c>
      <c r="D70" s="6">
        <f t="shared" si="33"/>
        <v>9945</v>
      </c>
      <c r="E70" s="5">
        <f t="shared" si="33"/>
        <v>305</v>
      </c>
      <c r="F70" s="6">
        <f t="shared" si="33"/>
        <v>267</v>
      </c>
      <c r="G70" s="6">
        <f t="shared" si="33"/>
        <v>572</v>
      </c>
      <c r="H70" s="5">
        <f t="shared" si="33"/>
        <v>838</v>
      </c>
      <c r="I70" s="6">
        <f t="shared" si="33"/>
        <v>1157</v>
      </c>
      <c r="J70" s="6">
        <f t="shared" si="33"/>
        <v>1995</v>
      </c>
      <c r="K70" s="5">
        <f t="shared" si="33"/>
        <v>13</v>
      </c>
      <c r="L70" s="6">
        <f t="shared" si="33"/>
        <v>12</v>
      </c>
      <c r="M70" s="6">
        <f t="shared" si="33"/>
        <v>25</v>
      </c>
      <c r="N70" s="5">
        <f t="shared" si="33"/>
        <v>1497</v>
      </c>
      <c r="O70" s="6">
        <f t="shared" si="33"/>
        <v>1281</v>
      </c>
      <c r="P70" s="6">
        <f t="shared" si="33"/>
        <v>2778</v>
      </c>
      <c r="Q70" s="5">
        <f t="shared" si="33"/>
        <v>2653</v>
      </c>
      <c r="R70" s="6">
        <f t="shared" si="33"/>
        <v>2717</v>
      </c>
      <c r="S70" s="7">
        <f t="shared" si="17"/>
        <v>5370</v>
      </c>
      <c r="T70" s="133">
        <f t="shared" si="18"/>
        <v>53.487903225806456</v>
      </c>
      <c r="U70" s="134">
        <f t="shared" si="19"/>
        <v>54.503510531594792</v>
      </c>
      <c r="V70" s="135">
        <f t="shared" si="20"/>
        <v>53.996983408748115</v>
      </c>
      <c r="W70" s="133">
        <f t="shared" si="21"/>
        <v>43.083301922352049</v>
      </c>
      <c r="X70" s="134">
        <f t="shared" si="22"/>
        <v>52.410747147589255</v>
      </c>
      <c r="Y70" s="136">
        <f t="shared" si="23"/>
        <v>47.802607076350093</v>
      </c>
      <c r="Z70" s="250" t="s">
        <v>92</v>
      </c>
      <c r="AA70" s="133">
        <f t="shared" ref="AA70:AC72" si="34">N70/B70*100</f>
        <v>30.181451612903228</v>
      </c>
      <c r="AB70" s="134">
        <f t="shared" si="34"/>
        <v>25.697091273821464</v>
      </c>
      <c r="AC70" s="135">
        <f t="shared" si="34"/>
        <v>27.933634992458522</v>
      </c>
    </row>
    <row r="71" spans="1:29" s="147" customFormat="1" ht="12" customHeight="1" thickBot="1" x14ac:dyDescent="0.2">
      <c r="A71" s="218" t="s">
        <v>93</v>
      </c>
      <c r="B71" s="59">
        <f t="shared" ref="B71:R71" si="35">SUMIF($A$5:$A$60,"和賀*",B$5:B$60)</f>
        <v>4832</v>
      </c>
      <c r="C71" s="60">
        <f t="shared" si="35"/>
        <v>5023</v>
      </c>
      <c r="D71" s="60">
        <f t="shared" si="35"/>
        <v>9855</v>
      </c>
      <c r="E71" s="59">
        <f t="shared" si="35"/>
        <v>394</v>
      </c>
      <c r="F71" s="60">
        <f t="shared" si="35"/>
        <v>335</v>
      </c>
      <c r="G71" s="60">
        <f t="shared" si="35"/>
        <v>729</v>
      </c>
      <c r="H71" s="59">
        <f t="shared" si="35"/>
        <v>885</v>
      </c>
      <c r="I71" s="60">
        <f t="shared" si="35"/>
        <v>1161</v>
      </c>
      <c r="J71" s="60">
        <f t="shared" si="35"/>
        <v>2046</v>
      </c>
      <c r="K71" s="59">
        <f t="shared" si="35"/>
        <v>15</v>
      </c>
      <c r="L71" s="60">
        <f t="shared" si="35"/>
        <v>16</v>
      </c>
      <c r="M71" s="60">
        <f t="shared" si="35"/>
        <v>31</v>
      </c>
      <c r="N71" s="59">
        <f t="shared" si="35"/>
        <v>1678</v>
      </c>
      <c r="O71" s="60">
        <f t="shared" si="35"/>
        <v>1403</v>
      </c>
      <c r="P71" s="60">
        <f t="shared" si="35"/>
        <v>3081</v>
      </c>
      <c r="Q71" s="59">
        <f t="shared" si="35"/>
        <v>2972</v>
      </c>
      <c r="R71" s="60">
        <f t="shared" si="35"/>
        <v>2915</v>
      </c>
      <c r="S71" s="61">
        <f t="shared" si="17"/>
        <v>5887</v>
      </c>
      <c r="T71" s="141">
        <f t="shared" si="18"/>
        <v>61.506622516556284</v>
      </c>
      <c r="U71" s="142">
        <f t="shared" si="19"/>
        <v>58.03304797929524</v>
      </c>
      <c r="V71" s="143">
        <f t="shared" si="20"/>
        <v>59.736174530695074</v>
      </c>
      <c r="W71" s="144">
        <f t="shared" si="21"/>
        <v>43.0349932705249</v>
      </c>
      <c r="X71" s="145">
        <f t="shared" si="22"/>
        <v>51.320754716981135</v>
      </c>
      <c r="Y71" s="146">
        <f t="shared" si="23"/>
        <v>47.137761168676747</v>
      </c>
      <c r="Z71" s="252" t="s">
        <v>93</v>
      </c>
      <c r="AA71" s="141">
        <f t="shared" si="34"/>
        <v>34.726821192052981</v>
      </c>
      <c r="AB71" s="142">
        <f t="shared" si="34"/>
        <v>27.931515030858051</v>
      </c>
      <c r="AC71" s="143">
        <f t="shared" si="34"/>
        <v>31.263318112633183</v>
      </c>
    </row>
    <row r="72" spans="1:29" s="25" customFormat="1" ht="12" customHeight="1" thickBot="1" x14ac:dyDescent="0.2">
      <c r="A72" s="219" t="s">
        <v>6</v>
      </c>
      <c r="B72" s="163">
        <f>SUM(B61:B71)</f>
        <v>38615</v>
      </c>
      <c r="C72" s="23">
        <f t="shared" ref="C72:R72" si="36">SUM(C61:C71)</f>
        <v>38538</v>
      </c>
      <c r="D72" s="15">
        <f t="shared" si="36"/>
        <v>77153</v>
      </c>
      <c r="E72" s="14">
        <f t="shared" si="36"/>
        <v>4874</v>
      </c>
      <c r="F72" s="15">
        <f t="shared" si="36"/>
        <v>4730</v>
      </c>
      <c r="G72" s="15">
        <f t="shared" si="36"/>
        <v>9604</v>
      </c>
      <c r="H72" s="14">
        <f t="shared" si="36"/>
        <v>4242</v>
      </c>
      <c r="I72" s="15">
        <f t="shared" si="36"/>
        <v>5808</v>
      </c>
      <c r="J72" s="15">
        <f t="shared" si="36"/>
        <v>10050</v>
      </c>
      <c r="K72" s="14">
        <f t="shared" si="36"/>
        <v>139</v>
      </c>
      <c r="L72" s="15">
        <f t="shared" si="36"/>
        <v>102</v>
      </c>
      <c r="M72" s="15">
        <f t="shared" si="36"/>
        <v>241</v>
      </c>
      <c r="N72" s="14">
        <f t="shared" si="36"/>
        <v>11779</v>
      </c>
      <c r="O72" s="15">
        <f t="shared" si="36"/>
        <v>10183</v>
      </c>
      <c r="P72" s="15">
        <f t="shared" si="36"/>
        <v>21962</v>
      </c>
      <c r="Q72" s="14">
        <f t="shared" si="36"/>
        <v>21034</v>
      </c>
      <c r="R72" s="15">
        <f t="shared" si="36"/>
        <v>20823</v>
      </c>
      <c r="S72" s="16">
        <f>SUM(S61:S71)</f>
        <v>41857</v>
      </c>
      <c r="T72" s="148">
        <f t="shared" si="18"/>
        <v>54.471060468729767</v>
      </c>
      <c r="U72" s="149">
        <f t="shared" si="19"/>
        <v>54.032383621360736</v>
      </c>
      <c r="V72" s="150">
        <f t="shared" si="20"/>
        <v>54.251940948504917</v>
      </c>
      <c r="W72" s="151">
        <f t="shared" si="21"/>
        <v>43.339355329466578</v>
      </c>
      <c r="X72" s="152">
        <f t="shared" si="22"/>
        <v>50.607501320655047</v>
      </c>
      <c r="Y72" s="153">
        <f t="shared" si="23"/>
        <v>46.955109061805672</v>
      </c>
      <c r="Z72" s="240" t="s">
        <v>6</v>
      </c>
      <c r="AA72" s="148">
        <f t="shared" si="34"/>
        <v>30.50369027579956</v>
      </c>
      <c r="AB72" s="149">
        <f t="shared" si="34"/>
        <v>26.423270538170119</v>
      </c>
      <c r="AC72" s="150">
        <f t="shared" si="34"/>
        <v>28.465516570969374</v>
      </c>
    </row>
    <row r="73" spans="1:29" s="147" customFormat="1" ht="12" customHeight="1" thickBot="1" x14ac:dyDescent="0.2">
      <c r="A73" s="220" t="s">
        <v>22</v>
      </c>
      <c r="B73" s="189">
        <v>18</v>
      </c>
      <c r="C73" s="66">
        <v>35</v>
      </c>
      <c r="D73" s="66">
        <f>SUM(B73:C73)</f>
        <v>53</v>
      </c>
      <c r="E73" s="154" t="s">
        <v>24</v>
      </c>
      <c r="F73" s="64" t="s">
        <v>24</v>
      </c>
      <c r="G73" s="63" t="s">
        <v>24</v>
      </c>
      <c r="H73" s="155" t="s">
        <v>24</v>
      </c>
      <c r="I73" s="64" t="s">
        <v>24</v>
      </c>
      <c r="J73" s="63" t="s">
        <v>24</v>
      </c>
      <c r="K73" s="154" t="s">
        <v>24</v>
      </c>
      <c r="L73" s="155" t="s">
        <v>24</v>
      </c>
      <c r="M73" s="64" t="s">
        <v>24</v>
      </c>
      <c r="N73" s="65">
        <v>1</v>
      </c>
      <c r="O73" s="66">
        <v>3</v>
      </c>
      <c r="P73" s="66">
        <f>SUM(N73:O73)</f>
        <v>4</v>
      </c>
      <c r="Q73" s="156">
        <f t="shared" ref="Q73:R73" si="37">SUMIF($E$4:$P$4,Q$4,$E73:$P73)</f>
        <v>1</v>
      </c>
      <c r="R73" s="157">
        <f t="shared" si="37"/>
        <v>3</v>
      </c>
      <c r="S73" s="62">
        <f>SUM(Q73:R73)</f>
        <v>4</v>
      </c>
      <c r="T73" s="158">
        <f t="shared" ref="T73:V74" si="38">Q73/B73*100</f>
        <v>5.5555555555555554</v>
      </c>
      <c r="U73" s="159">
        <f t="shared" si="38"/>
        <v>8.5714285714285712</v>
      </c>
      <c r="V73" s="160">
        <f t="shared" si="38"/>
        <v>7.5471698113207548</v>
      </c>
      <c r="W73" s="154" t="s">
        <v>24</v>
      </c>
      <c r="X73" s="64" t="s">
        <v>24</v>
      </c>
      <c r="Y73" s="77" t="s">
        <v>24</v>
      </c>
      <c r="Z73" s="67"/>
    </row>
    <row r="74" spans="1:29" ht="12" customHeight="1" thickBot="1" x14ac:dyDescent="0.2">
      <c r="A74" s="221" t="s">
        <v>23</v>
      </c>
      <c r="B74" s="23">
        <f t="shared" ref="B74:S74" si="39">B72+B73</f>
        <v>38633</v>
      </c>
      <c r="C74" s="161">
        <f t="shared" si="39"/>
        <v>38573</v>
      </c>
      <c r="D74" s="162">
        <f t="shared" si="39"/>
        <v>77206</v>
      </c>
      <c r="E74" s="15">
        <f t="shared" si="39"/>
        <v>4874</v>
      </c>
      <c r="F74" s="161">
        <f t="shared" si="39"/>
        <v>4730</v>
      </c>
      <c r="G74" s="162">
        <f t="shared" si="39"/>
        <v>9604</v>
      </c>
      <c r="H74" s="15">
        <f t="shared" si="39"/>
        <v>4242</v>
      </c>
      <c r="I74" s="161">
        <f t="shared" si="39"/>
        <v>5808</v>
      </c>
      <c r="J74" s="162">
        <f t="shared" si="39"/>
        <v>10050</v>
      </c>
      <c r="K74" s="24">
        <f t="shared" si="39"/>
        <v>139</v>
      </c>
      <c r="L74" s="163">
        <f t="shared" si="39"/>
        <v>102</v>
      </c>
      <c r="M74" s="162">
        <f t="shared" si="39"/>
        <v>241</v>
      </c>
      <c r="N74" s="15">
        <f t="shared" si="39"/>
        <v>11780</v>
      </c>
      <c r="O74" s="161">
        <f t="shared" si="39"/>
        <v>10186</v>
      </c>
      <c r="P74" s="162">
        <f t="shared" si="39"/>
        <v>21966</v>
      </c>
      <c r="Q74" s="15">
        <f t="shared" si="39"/>
        <v>21035</v>
      </c>
      <c r="R74" s="164">
        <f t="shared" si="39"/>
        <v>20826</v>
      </c>
      <c r="S74" s="162">
        <f t="shared" si="39"/>
        <v>41861</v>
      </c>
      <c r="T74" s="148">
        <f t="shared" si="38"/>
        <v>54.448269614060521</v>
      </c>
      <c r="U74" s="149">
        <f t="shared" si="38"/>
        <v>53.991133694553184</v>
      </c>
      <c r="V74" s="150">
        <f t="shared" si="38"/>
        <v>54.219879283993478</v>
      </c>
      <c r="W74" s="148">
        <f>(E74+H74)/Q74*100</f>
        <v>43.337294984549565</v>
      </c>
      <c r="X74" s="149">
        <f>(F74+I74)/R74*100</f>
        <v>50.600211274368576</v>
      </c>
      <c r="Y74" s="165">
        <f>(G74+J74)/S74*100</f>
        <v>46.950622297603978</v>
      </c>
    </row>
  </sheetData>
  <mergeCells count="9">
    <mergeCell ref="AA3:AC3"/>
    <mergeCell ref="T3:V3"/>
    <mergeCell ref="W3:Y3"/>
    <mergeCell ref="B3:D3"/>
    <mergeCell ref="E3:G3"/>
    <mergeCell ref="H3:J3"/>
    <mergeCell ref="K3:M3"/>
    <mergeCell ref="N3:P3"/>
    <mergeCell ref="Q3:S3"/>
  </mergeCells>
  <phoneticPr fontId="2"/>
  <dataValidations count="3">
    <dataValidation type="textLength" allowBlank="1" showInputMessage="1" showErrorMessage="1" errorTitle="入力不可" error="入力してはけません。_x000a_" sqref="M5:M60 D73 J5:J60 S73 P73 P5:P60 S5:S60 D5:D60 G5:G60" xr:uid="{00000000-0002-0000-0000-000000000000}">
      <formula1>0</formula1>
      <formula2>0</formula2>
    </dataValidation>
    <dataValidation allowBlank="1" showInputMessage="1" showErrorMessage="1" errorTitle="入力不可" error="入力してはけません。_x000a_" sqref="B73:C73" xr:uid="{00000000-0002-0000-0000-000001000000}"/>
    <dataValidation type="whole" allowBlank="1" showInputMessage="1" showErrorMessage="1" errorTitle="入力不可" error="入力してはいけません。_x000a_" sqref="E73:M73 W73:Y73" xr:uid="{00000000-0002-0000-0000-000002000000}">
      <formula1>0</formula1>
      <formula2>0</formula2>
    </dataValidation>
  </dataValidations>
  <printOptions verticalCentered="1"/>
  <pageMargins left="1.1023622047244095" right="0.31496062992125984" top="0.11811023622047245" bottom="0.11811023622047245" header="0.51181102362204722" footer="0.51181102362204722"/>
  <pageSetup paperSize="8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M5" transitionEvaluation="1">
    <tabColor rgb="FFC00000"/>
  </sheetPr>
  <dimension ref="A1:AD74"/>
  <sheetViews>
    <sheetView showGridLines="0" view="pageBreakPreview" zoomScaleNormal="100" zoomScaleSheetLayoutView="100" workbookViewId="0">
      <pane xSplit="1" ySplit="4" topLeftCell="M5" activePane="bottomRight" state="frozenSplit"/>
      <selection activeCell="C30" sqref="C30"/>
      <selection pane="topRight" activeCell="C30" sqref="C30"/>
      <selection pane="bottomLeft" activeCell="C30" sqref="C30"/>
      <selection pane="bottomRight" activeCell="N73" sqref="N73:O73"/>
    </sheetView>
  </sheetViews>
  <sheetFormatPr defaultColWidth="10.625" defaultRowHeight="13.5" x14ac:dyDescent="0.15"/>
  <cols>
    <col min="1" max="1" width="11.25" style="25" customWidth="1"/>
    <col min="2" max="4" width="7.25" style="78" customWidth="1"/>
    <col min="5" max="6" width="6.5" style="78" customWidth="1"/>
    <col min="7" max="7" width="6.5" style="78" bestFit="1" customWidth="1"/>
    <col min="8" max="9" width="6.5" style="78" customWidth="1"/>
    <col min="10" max="10" width="7.5" style="78" bestFit="1" customWidth="1"/>
    <col min="11" max="13" width="4.625" style="78" customWidth="1"/>
    <col min="14" max="19" width="7.875" style="78" customWidth="1"/>
    <col min="20" max="25" width="7.125" style="78" customWidth="1"/>
    <col min="26" max="26" width="10.625" style="78" customWidth="1"/>
    <col min="27" max="27" width="3.375" style="78" customWidth="1"/>
    <col min="28" max="16384" width="10.625" style="78"/>
  </cols>
  <sheetData>
    <row r="1" spans="1:30" x14ac:dyDescent="0.15">
      <c r="A1" s="188" t="s">
        <v>98</v>
      </c>
    </row>
    <row r="2" spans="1:30" s="25" customFormat="1" ht="4.5" customHeight="1" thickBot="1" x14ac:dyDescent="0.2"/>
    <row r="3" spans="1:30" s="25" customFormat="1" ht="12" customHeight="1" thickBot="1" x14ac:dyDescent="0.2">
      <c r="A3" s="23"/>
      <c r="B3" s="195" t="s">
        <v>95</v>
      </c>
      <c r="C3" s="196"/>
      <c r="D3" s="197"/>
      <c r="E3" s="198" t="s">
        <v>96</v>
      </c>
      <c r="F3" s="193"/>
      <c r="G3" s="193"/>
      <c r="H3" s="193" t="s">
        <v>7</v>
      </c>
      <c r="I3" s="193"/>
      <c r="J3" s="193"/>
      <c r="K3" s="193" t="s">
        <v>8</v>
      </c>
      <c r="L3" s="193"/>
      <c r="M3" s="193"/>
      <c r="N3" s="193" t="s">
        <v>9</v>
      </c>
      <c r="O3" s="193"/>
      <c r="P3" s="193"/>
      <c r="Q3" s="193" t="s">
        <v>10</v>
      </c>
      <c r="R3" s="193"/>
      <c r="S3" s="193"/>
      <c r="T3" s="193" t="s">
        <v>21</v>
      </c>
      <c r="U3" s="193"/>
      <c r="V3" s="193"/>
      <c r="W3" s="193" t="s">
        <v>25</v>
      </c>
      <c r="X3" s="193"/>
      <c r="Y3" s="194"/>
      <c r="Z3" s="23"/>
      <c r="AA3" s="23"/>
      <c r="AB3" s="193" t="s">
        <v>97</v>
      </c>
      <c r="AC3" s="193"/>
      <c r="AD3" s="193"/>
    </row>
    <row r="4" spans="1:30" s="25" customFormat="1" ht="12" customHeight="1" thickBot="1" x14ac:dyDescent="0.2">
      <c r="A4" s="26" t="s">
        <v>82</v>
      </c>
      <c r="B4" s="20" t="s">
        <v>1</v>
      </c>
      <c r="C4" s="21" t="s">
        <v>2</v>
      </c>
      <c r="D4" s="22" t="s">
        <v>3</v>
      </c>
      <c r="E4" s="8" t="s">
        <v>1</v>
      </c>
      <c r="F4" s="9" t="s">
        <v>2</v>
      </c>
      <c r="G4" s="9" t="s">
        <v>3</v>
      </c>
      <c r="H4" s="8" t="s">
        <v>1</v>
      </c>
      <c r="I4" s="9" t="s">
        <v>2</v>
      </c>
      <c r="J4" s="9" t="s">
        <v>3</v>
      </c>
      <c r="K4" s="8" t="s">
        <v>1</v>
      </c>
      <c r="L4" s="9" t="s">
        <v>2</v>
      </c>
      <c r="M4" s="9" t="s">
        <v>3</v>
      </c>
      <c r="N4" s="8" t="s">
        <v>1</v>
      </c>
      <c r="O4" s="9" t="s">
        <v>2</v>
      </c>
      <c r="P4" s="9" t="s">
        <v>3</v>
      </c>
      <c r="Q4" s="8" t="s">
        <v>1</v>
      </c>
      <c r="R4" s="9" t="s">
        <v>2</v>
      </c>
      <c r="S4" s="10" t="s">
        <v>3</v>
      </c>
      <c r="T4" s="8" t="s">
        <v>1</v>
      </c>
      <c r="U4" s="9" t="s">
        <v>2</v>
      </c>
      <c r="V4" s="10" t="s">
        <v>3</v>
      </c>
      <c r="W4" s="8" t="s">
        <v>1</v>
      </c>
      <c r="X4" s="9" t="s">
        <v>2</v>
      </c>
      <c r="Y4" s="76" t="s">
        <v>3</v>
      </c>
      <c r="Z4" s="68" t="s">
        <v>0</v>
      </c>
      <c r="AA4" s="79"/>
      <c r="AB4" s="8" t="s">
        <v>1</v>
      </c>
      <c r="AC4" s="9" t="s">
        <v>2</v>
      </c>
      <c r="AD4" s="10" t="s">
        <v>3</v>
      </c>
    </row>
    <row r="5" spans="1:30" s="86" customFormat="1" ht="12" customHeight="1" x14ac:dyDescent="0.15">
      <c r="A5" s="33" t="s">
        <v>26</v>
      </c>
      <c r="B5" s="166">
        <v>2087</v>
      </c>
      <c r="C5" s="167">
        <v>2182</v>
      </c>
      <c r="D5" s="34">
        <f t="shared" ref="D5:D57" si="0">SUM(B5:C5)</f>
        <v>4269</v>
      </c>
      <c r="E5" s="166">
        <v>228</v>
      </c>
      <c r="F5" s="167">
        <v>256</v>
      </c>
      <c r="G5" s="34">
        <f t="shared" ref="G5:G57" si="1">SUM(E5:F5)</f>
        <v>484</v>
      </c>
      <c r="H5" s="166">
        <v>202</v>
      </c>
      <c r="I5" s="167">
        <v>271</v>
      </c>
      <c r="J5" s="34">
        <f t="shared" ref="J5:J57" si="2">SUM(H5:I5)</f>
        <v>473</v>
      </c>
      <c r="K5" s="166">
        <v>10</v>
      </c>
      <c r="L5" s="167">
        <v>6</v>
      </c>
      <c r="M5" s="34">
        <f t="shared" ref="M5:M57" si="3">SUM(K5:L5)</f>
        <v>16</v>
      </c>
      <c r="N5" s="166">
        <v>637</v>
      </c>
      <c r="O5" s="167">
        <v>601</v>
      </c>
      <c r="P5" s="34">
        <f t="shared" ref="P5:P57" si="4">SUM(N5:O5)</f>
        <v>1238</v>
      </c>
      <c r="Q5" s="80">
        <f>SUMIF($E$4:$P$4,Q$4,$E5:$P5)</f>
        <v>1077</v>
      </c>
      <c r="R5" s="81">
        <f>SUMIF($E$4:$P$4,R$4,$E5:$P5)</f>
        <v>1134</v>
      </c>
      <c r="S5" s="35">
        <f t="shared" ref="S5:S68" si="5">SUM(Q5:R5)</f>
        <v>2211</v>
      </c>
      <c r="T5" s="82">
        <f>Q5/B5*100</f>
        <v>51.605174892189744</v>
      </c>
      <c r="U5" s="83">
        <f>R5/C5*100</f>
        <v>51.970669110907423</v>
      </c>
      <c r="V5" s="84">
        <f>S5/D5*100</f>
        <v>51.791988756148974</v>
      </c>
      <c r="W5" s="82">
        <f>(E5+H5)/Q5*100</f>
        <v>39.925719591457757</v>
      </c>
      <c r="X5" s="83">
        <f>(F5+I5)/R5*100</f>
        <v>46.472663139329804</v>
      </c>
      <c r="Y5" s="85">
        <f>(G5+J5)/S5*100</f>
        <v>43.283582089552233</v>
      </c>
      <c r="Z5" s="69" t="s">
        <v>4</v>
      </c>
      <c r="AA5" s="36">
        <v>1</v>
      </c>
      <c r="AB5" s="82">
        <f>N5/B5*100</f>
        <v>30.522280785816964</v>
      </c>
      <c r="AC5" s="83">
        <f t="shared" ref="AC5:AD60" si="6">O5/C5*100</f>
        <v>27.543538038496791</v>
      </c>
      <c r="AD5" s="84">
        <f>P5/D5*100</f>
        <v>28.999765753103773</v>
      </c>
    </row>
    <row r="6" spans="1:30" ht="12" customHeight="1" x14ac:dyDescent="0.15">
      <c r="A6" s="11" t="s">
        <v>27</v>
      </c>
      <c r="B6" s="168">
        <v>1126</v>
      </c>
      <c r="C6" s="169">
        <v>1057</v>
      </c>
      <c r="D6" s="1">
        <f t="shared" si="0"/>
        <v>2183</v>
      </c>
      <c r="E6" s="168">
        <v>200</v>
      </c>
      <c r="F6" s="169">
        <v>219</v>
      </c>
      <c r="G6" s="1">
        <f t="shared" si="1"/>
        <v>419</v>
      </c>
      <c r="H6" s="168">
        <v>83</v>
      </c>
      <c r="I6" s="169">
        <v>114</v>
      </c>
      <c r="J6" s="1">
        <f t="shared" si="2"/>
        <v>197</v>
      </c>
      <c r="K6" s="168">
        <v>3</v>
      </c>
      <c r="L6" s="169">
        <v>1</v>
      </c>
      <c r="M6" s="1">
        <f t="shared" si="3"/>
        <v>4</v>
      </c>
      <c r="N6" s="168">
        <v>287</v>
      </c>
      <c r="O6" s="169">
        <v>231</v>
      </c>
      <c r="P6" s="1">
        <f t="shared" si="4"/>
        <v>518</v>
      </c>
      <c r="Q6" s="87">
        <f t="shared" ref="Q6:R37" si="7">SUMIF($E$4:$P$4,Q$4,$E6:$P6)</f>
        <v>573</v>
      </c>
      <c r="R6" s="88">
        <f t="shared" si="7"/>
        <v>565</v>
      </c>
      <c r="S6" s="2">
        <f t="shared" si="5"/>
        <v>1138</v>
      </c>
      <c r="T6" s="89">
        <f t="shared" ref="T6:V58" si="8">Q6/B6*100</f>
        <v>50.888099467140322</v>
      </c>
      <c r="U6" s="90">
        <f t="shared" si="8"/>
        <v>53.453169347209084</v>
      </c>
      <c r="V6" s="91">
        <f t="shared" si="8"/>
        <v>52.130096197892804</v>
      </c>
      <c r="W6" s="89">
        <f t="shared" ref="W6:Y58" si="9">(E6+H6)/Q6*100</f>
        <v>49.389179755671904</v>
      </c>
      <c r="X6" s="90">
        <f t="shared" si="9"/>
        <v>58.938053097345133</v>
      </c>
      <c r="Y6" s="92">
        <f t="shared" si="9"/>
        <v>54.130052724077323</v>
      </c>
      <c r="Z6" s="70" t="s">
        <v>4</v>
      </c>
      <c r="AA6" s="17">
        <f t="shared" ref="AA6:AA14" si="10">AA5+1</f>
        <v>2</v>
      </c>
      <c r="AB6" s="89">
        <f t="shared" ref="AB6:AD69" si="11">N6/B6*100</f>
        <v>25.488454706927179</v>
      </c>
      <c r="AC6" s="90">
        <f t="shared" si="6"/>
        <v>21.85430463576159</v>
      </c>
      <c r="AD6" s="91">
        <f t="shared" si="6"/>
        <v>23.728813559322035</v>
      </c>
    </row>
    <row r="7" spans="1:30" s="86" customFormat="1" ht="12" customHeight="1" x14ac:dyDescent="0.15">
      <c r="A7" s="37" t="s">
        <v>28</v>
      </c>
      <c r="B7" s="170">
        <v>2801</v>
      </c>
      <c r="C7" s="171">
        <v>2615</v>
      </c>
      <c r="D7" s="38">
        <f t="shared" si="0"/>
        <v>5416</v>
      </c>
      <c r="E7" s="170">
        <v>555</v>
      </c>
      <c r="F7" s="171">
        <v>495</v>
      </c>
      <c r="G7" s="38">
        <f t="shared" si="1"/>
        <v>1050</v>
      </c>
      <c r="H7" s="170">
        <v>220</v>
      </c>
      <c r="I7" s="171">
        <v>300</v>
      </c>
      <c r="J7" s="38">
        <f t="shared" si="2"/>
        <v>520</v>
      </c>
      <c r="K7" s="170">
        <v>7</v>
      </c>
      <c r="L7" s="171">
        <v>8</v>
      </c>
      <c r="M7" s="38">
        <f t="shared" si="3"/>
        <v>15</v>
      </c>
      <c r="N7" s="170">
        <v>661</v>
      </c>
      <c r="O7" s="171">
        <v>542</v>
      </c>
      <c r="P7" s="38">
        <f t="shared" si="4"/>
        <v>1203</v>
      </c>
      <c r="Q7" s="93">
        <f t="shared" si="7"/>
        <v>1443</v>
      </c>
      <c r="R7" s="94">
        <f t="shared" si="7"/>
        <v>1345</v>
      </c>
      <c r="S7" s="39">
        <f t="shared" si="5"/>
        <v>2788</v>
      </c>
      <c r="T7" s="95">
        <f t="shared" si="8"/>
        <v>51.517315244555519</v>
      </c>
      <c r="U7" s="96">
        <f t="shared" si="8"/>
        <v>51.434034416826002</v>
      </c>
      <c r="V7" s="97">
        <f t="shared" si="8"/>
        <v>51.477104874446091</v>
      </c>
      <c r="W7" s="95">
        <f t="shared" si="9"/>
        <v>53.707553707553714</v>
      </c>
      <c r="X7" s="96">
        <f t="shared" si="9"/>
        <v>59.107806691449817</v>
      </c>
      <c r="Y7" s="98">
        <f t="shared" si="9"/>
        <v>56.312769010043041</v>
      </c>
      <c r="Z7" s="71" t="s">
        <v>4</v>
      </c>
      <c r="AA7" s="40">
        <f t="shared" si="10"/>
        <v>3</v>
      </c>
      <c r="AB7" s="95">
        <f t="shared" si="11"/>
        <v>23.598714744734021</v>
      </c>
      <c r="AC7" s="96">
        <f t="shared" si="6"/>
        <v>20.726577437858509</v>
      </c>
      <c r="AD7" s="97">
        <f t="shared" si="6"/>
        <v>22.211964549483014</v>
      </c>
    </row>
    <row r="8" spans="1:30" ht="12" customHeight="1" x14ac:dyDescent="0.15">
      <c r="A8" s="11" t="s">
        <v>29</v>
      </c>
      <c r="B8" s="168">
        <v>818</v>
      </c>
      <c r="C8" s="169">
        <v>801</v>
      </c>
      <c r="D8" s="1">
        <f t="shared" si="0"/>
        <v>1619</v>
      </c>
      <c r="E8" s="168">
        <v>162</v>
      </c>
      <c r="F8" s="169">
        <v>159</v>
      </c>
      <c r="G8" s="1">
        <f t="shared" si="1"/>
        <v>321</v>
      </c>
      <c r="H8" s="168">
        <v>68</v>
      </c>
      <c r="I8" s="169">
        <v>95</v>
      </c>
      <c r="J8" s="1">
        <f t="shared" si="2"/>
        <v>163</v>
      </c>
      <c r="K8" s="168">
        <v>2</v>
      </c>
      <c r="L8" s="169">
        <v>3</v>
      </c>
      <c r="M8" s="1">
        <f t="shared" si="3"/>
        <v>5</v>
      </c>
      <c r="N8" s="168">
        <v>250</v>
      </c>
      <c r="O8" s="169">
        <v>211</v>
      </c>
      <c r="P8" s="1">
        <f t="shared" si="4"/>
        <v>461</v>
      </c>
      <c r="Q8" s="87">
        <f t="shared" si="7"/>
        <v>482</v>
      </c>
      <c r="R8" s="88">
        <f t="shared" si="7"/>
        <v>468</v>
      </c>
      <c r="S8" s="2">
        <f t="shared" si="5"/>
        <v>950</v>
      </c>
      <c r="T8" s="89">
        <f t="shared" si="8"/>
        <v>58.924205378973106</v>
      </c>
      <c r="U8" s="90">
        <f t="shared" si="8"/>
        <v>58.426966292134829</v>
      </c>
      <c r="V8" s="91">
        <f t="shared" si="8"/>
        <v>58.678196417541692</v>
      </c>
      <c r="W8" s="89">
        <f t="shared" si="9"/>
        <v>47.717842323651453</v>
      </c>
      <c r="X8" s="90">
        <f t="shared" si="9"/>
        <v>54.273504273504273</v>
      </c>
      <c r="Y8" s="92">
        <f t="shared" si="9"/>
        <v>50.94736842105263</v>
      </c>
      <c r="Z8" s="70" t="s">
        <v>4</v>
      </c>
      <c r="AA8" s="17">
        <f t="shared" si="10"/>
        <v>4</v>
      </c>
      <c r="AB8" s="89">
        <f t="shared" si="11"/>
        <v>30.562347188264059</v>
      </c>
      <c r="AC8" s="90">
        <f t="shared" si="6"/>
        <v>26.342072409488139</v>
      </c>
      <c r="AD8" s="91">
        <f t="shared" si="6"/>
        <v>28.474366893143916</v>
      </c>
    </row>
    <row r="9" spans="1:30" s="86" customFormat="1" ht="12" customHeight="1" x14ac:dyDescent="0.15">
      <c r="A9" s="37" t="s">
        <v>30</v>
      </c>
      <c r="B9" s="170">
        <v>1741</v>
      </c>
      <c r="C9" s="171">
        <v>1667</v>
      </c>
      <c r="D9" s="38">
        <f t="shared" si="0"/>
        <v>3408</v>
      </c>
      <c r="E9" s="170">
        <v>304</v>
      </c>
      <c r="F9" s="171">
        <v>294</v>
      </c>
      <c r="G9" s="38">
        <f t="shared" si="1"/>
        <v>598</v>
      </c>
      <c r="H9" s="170">
        <v>137</v>
      </c>
      <c r="I9" s="171">
        <v>176</v>
      </c>
      <c r="J9" s="38">
        <f t="shared" si="2"/>
        <v>313</v>
      </c>
      <c r="K9" s="170">
        <v>11</v>
      </c>
      <c r="L9" s="171">
        <v>4</v>
      </c>
      <c r="M9" s="38">
        <f t="shared" si="3"/>
        <v>15</v>
      </c>
      <c r="N9" s="170">
        <v>512</v>
      </c>
      <c r="O9" s="171">
        <v>447</v>
      </c>
      <c r="P9" s="38">
        <f t="shared" si="4"/>
        <v>959</v>
      </c>
      <c r="Q9" s="93">
        <f t="shared" si="7"/>
        <v>964</v>
      </c>
      <c r="R9" s="94">
        <f t="shared" si="7"/>
        <v>921</v>
      </c>
      <c r="S9" s="39">
        <f t="shared" si="5"/>
        <v>1885</v>
      </c>
      <c r="T9" s="95">
        <f t="shared" si="8"/>
        <v>55.370476737507182</v>
      </c>
      <c r="U9" s="96">
        <f t="shared" si="8"/>
        <v>55.248950209958004</v>
      </c>
      <c r="V9" s="97">
        <f t="shared" si="8"/>
        <v>55.311032863849761</v>
      </c>
      <c r="W9" s="95">
        <f t="shared" si="9"/>
        <v>45.746887966804977</v>
      </c>
      <c r="X9" s="96">
        <f t="shared" si="9"/>
        <v>51.031487513572202</v>
      </c>
      <c r="Y9" s="98">
        <f t="shared" si="9"/>
        <v>48.328912466843498</v>
      </c>
      <c r="Z9" s="71" t="s">
        <v>4</v>
      </c>
      <c r="AA9" s="40">
        <f t="shared" si="10"/>
        <v>5</v>
      </c>
      <c r="AB9" s="95">
        <f t="shared" si="11"/>
        <v>29.408385985066055</v>
      </c>
      <c r="AC9" s="96">
        <f t="shared" si="6"/>
        <v>26.814637072585484</v>
      </c>
      <c r="AD9" s="97">
        <f t="shared" si="6"/>
        <v>28.139671361502351</v>
      </c>
    </row>
    <row r="10" spans="1:30" ht="12" customHeight="1" x14ac:dyDescent="0.15">
      <c r="A10" s="11" t="s">
        <v>31</v>
      </c>
      <c r="B10" s="168">
        <v>583</v>
      </c>
      <c r="C10" s="169">
        <v>576</v>
      </c>
      <c r="D10" s="1">
        <f t="shared" si="0"/>
        <v>1159</v>
      </c>
      <c r="E10" s="168">
        <v>123</v>
      </c>
      <c r="F10" s="169">
        <v>143</v>
      </c>
      <c r="G10" s="1">
        <f t="shared" si="1"/>
        <v>266</v>
      </c>
      <c r="H10" s="168">
        <v>33</v>
      </c>
      <c r="I10" s="169">
        <v>48</v>
      </c>
      <c r="J10" s="1">
        <f t="shared" si="2"/>
        <v>81</v>
      </c>
      <c r="K10" s="168">
        <v>0</v>
      </c>
      <c r="L10" s="169">
        <v>1</v>
      </c>
      <c r="M10" s="1">
        <f t="shared" si="3"/>
        <v>1</v>
      </c>
      <c r="N10" s="168">
        <v>171</v>
      </c>
      <c r="O10" s="169">
        <v>128</v>
      </c>
      <c r="P10" s="1">
        <f t="shared" si="4"/>
        <v>299</v>
      </c>
      <c r="Q10" s="87">
        <f t="shared" si="7"/>
        <v>327</v>
      </c>
      <c r="R10" s="88">
        <f t="shared" si="7"/>
        <v>320</v>
      </c>
      <c r="S10" s="2">
        <f t="shared" si="5"/>
        <v>647</v>
      </c>
      <c r="T10" s="89">
        <f t="shared" si="8"/>
        <v>56.089193825042884</v>
      </c>
      <c r="U10" s="90">
        <f t="shared" si="8"/>
        <v>55.555555555555557</v>
      </c>
      <c r="V10" s="91">
        <f t="shared" si="8"/>
        <v>55.82398619499569</v>
      </c>
      <c r="W10" s="89">
        <f t="shared" si="9"/>
        <v>47.706422018348626</v>
      </c>
      <c r="X10" s="90">
        <f t="shared" si="9"/>
        <v>59.687500000000007</v>
      </c>
      <c r="Y10" s="92">
        <f t="shared" si="9"/>
        <v>53.632148377125191</v>
      </c>
      <c r="Z10" s="70" t="s">
        <v>4</v>
      </c>
      <c r="AA10" s="17">
        <f t="shared" si="10"/>
        <v>6</v>
      </c>
      <c r="AB10" s="89">
        <f t="shared" si="11"/>
        <v>29.331046312178387</v>
      </c>
      <c r="AC10" s="90">
        <f t="shared" si="6"/>
        <v>22.222222222222221</v>
      </c>
      <c r="AD10" s="91">
        <f t="shared" si="6"/>
        <v>25.798101811906815</v>
      </c>
    </row>
    <row r="11" spans="1:30" s="86" customFormat="1" ht="12" customHeight="1" x14ac:dyDescent="0.15">
      <c r="A11" s="37" t="s">
        <v>32</v>
      </c>
      <c r="B11" s="170">
        <v>1829</v>
      </c>
      <c r="C11" s="171">
        <v>1793</v>
      </c>
      <c r="D11" s="38">
        <f t="shared" si="0"/>
        <v>3622</v>
      </c>
      <c r="E11" s="170">
        <v>213</v>
      </c>
      <c r="F11" s="171">
        <v>226</v>
      </c>
      <c r="G11" s="38">
        <f t="shared" si="1"/>
        <v>439</v>
      </c>
      <c r="H11" s="170">
        <v>114</v>
      </c>
      <c r="I11" s="171">
        <v>167</v>
      </c>
      <c r="J11" s="38">
        <f t="shared" si="2"/>
        <v>281</v>
      </c>
      <c r="K11" s="170">
        <v>2</v>
      </c>
      <c r="L11" s="171">
        <v>1</v>
      </c>
      <c r="M11" s="38">
        <f t="shared" si="3"/>
        <v>3</v>
      </c>
      <c r="N11" s="170">
        <v>632</v>
      </c>
      <c r="O11" s="171">
        <v>583</v>
      </c>
      <c r="P11" s="38">
        <f t="shared" si="4"/>
        <v>1215</v>
      </c>
      <c r="Q11" s="93">
        <f t="shared" si="7"/>
        <v>961</v>
      </c>
      <c r="R11" s="94">
        <f t="shared" si="7"/>
        <v>977</v>
      </c>
      <c r="S11" s="39">
        <f t="shared" si="5"/>
        <v>1938</v>
      </c>
      <c r="T11" s="95">
        <f t="shared" si="8"/>
        <v>52.542372881355938</v>
      </c>
      <c r="U11" s="96">
        <f t="shared" si="8"/>
        <v>54.489682097044053</v>
      </c>
      <c r="V11" s="97">
        <f t="shared" si="8"/>
        <v>53.506350082827169</v>
      </c>
      <c r="W11" s="95">
        <f t="shared" si="9"/>
        <v>34.027055150884493</v>
      </c>
      <c r="X11" s="96">
        <f t="shared" si="9"/>
        <v>40.225179119754351</v>
      </c>
      <c r="Y11" s="98">
        <f t="shared" si="9"/>
        <v>37.151702786377712</v>
      </c>
      <c r="Z11" s="71" t="s">
        <v>4</v>
      </c>
      <c r="AA11" s="40">
        <f t="shared" si="10"/>
        <v>7</v>
      </c>
      <c r="AB11" s="95">
        <f t="shared" si="11"/>
        <v>34.554401312192454</v>
      </c>
      <c r="AC11" s="96">
        <f t="shared" si="6"/>
        <v>32.515337423312886</v>
      </c>
      <c r="AD11" s="97">
        <f t="shared" si="6"/>
        <v>33.545002760905582</v>
      </c>
    </row>
    <row r="12" spans="1:30" ht="12" customHeight="1" x14ac:dyDescent="0.15">
      <c r="A12" s="11" t="s">
        <v>33</v>
      </c>
      <c r="B12" s="168">
        <v>819</v>
      </c>
      <c r="C12" s="169">
        <v>832</v>
      </c>
      <c r="D12" s="1">
        <f t="shared" si="0"/>
        <v>1651</v>
      </c>
      <c r="E12" s="168">
        <v>173</v>
      </c>
      <c r="F12" s="169">
        <v>171</v>
      </c>
      <c r="G12" s="1">
        <f t="shared" si="1"/>
        <v>344</v>
      </c>
      <c r="H12" s="168">
        <v>65</v>
      </c>
      <c r="I12" s="169">
        <v>103</v>
      </c>
      <c r="J12" s="1">
        <f t="shared" si="2"/>
        <v>168</v>
      </c>
      <c r="K12" s="168">
        <v>1</v>
      </c>
      <c r="L12" s="169">
        <v>0</v>
      </c>
      <c r="M12" s="1">
        <f t="shared" si="3"/>
        <v>1</v>
      </c>
      <c r="N12" s="168">
        <v>263</v>
      </c>
      <c r="O12" s="169">
        <v>235</v>
      </c>
      <c r="P12" s="1">
        <f t="shared" si="4"/>
        <v>498</v>
      </c>
      <c r="Q12" s="87">
        <f t="shared" si="7"/>
        <v>502</v>
      </c>
      <c r="R12" s="88">
        <f t="shared" si="7"/>
        <v>509</v>
      </c>
      <c r="S12" s="2">
        <f t="shared" si="5"/>
        <v>1011</v>
      </c>
      <c r="T12" s="89">
        <f t="shared" si="8"/>
        <v>61.294261294261297</v>
      </c>
      <c r="U12" s="90">
        <f t="shared" si="8"/>
        <v>61.177884615384613</v>
      </c>
      <c r="V12" s="91">
        <f t="shared" si="8"/>
        <v>61.235614778921864</v>
      </c>
      <c r="W12" s="89">
        <f t="shared" si="9"/>
        <v>47.410358565737056</v>
      </c>
      <c r="X12" s="90">
        <f t="shared" si="9"/>
        <v>53.831041257367382</v>
      </c>
      <c r="Y12" s="92">
        <f t="shared" si="9"/>
        <v>50.642927794263102</v>
      </c>
      <c r="Z12" s="70" t="s">
        <v>4</v>
      </c>
      <c r="AA12" s="17">
        <f t="shared" si="10"/>
        <v>8</v>
      </c>
      <c r="AB12" s="89">
        <f t="shared" si="11"/>
        <v>32.112332112332112</v>
      </c>
      <c r="AC12" s="90">
        <f t="shared" si="6"/>
        <v>28.245192307692307</v>
      </c>
      <c r="AD12" s="91">
        <f t="shared" si="6"/>
        <v>30.163537250151425</v>
      </c>
    </row>
    <row r="13" spans="1:30" s="86" customFormat="1" ht="12" customHeight="1" x14ac:dyDescent="0.15">
      <c r="A13" s="37" t="s">
        <v>34</v>
      </c>
      <c r="B13" s="170">
        <v>1414</v>
      </c>
      <c r="C13" s="171">
        <v>1453</v>
      </c>
      <c r="D13" s="38">
        <f t="shared" si="0"/>
        <v>2867</v>
      </c>
      <c r="E13" s="170">
        <v>170</v>
      </c>
      <c r="F13" s="171">
        <v>174</v>
      </c>
      <c r="G13" s="38">
        <f t="shared" si="1"/>
        <v>344</v>
      </c>
      <c r="H13" s="170">
        <v>114</v>
      </c>
      <c r="I13" s="171">
        <v>154</v>
      </c>
      <c r="J13" s="38">
        <f t="shared" si="2"/>
        <v>268</v>
      </c>
      <c r="K13" s="170">
        <v>6</v>
      </c>
      <c r="L13" s="171">
        <v>1</v>
      </c>
      <c r="M13" s="38">
        <f t="shared" si="3"/>
        <v>7</v>
      </c>
      <c r="N13" s="170">
        <v>453</v>
      </c>
      <c r="O13" s="171">
        <v>413</v>
      </c>
      <c r="P13" s="38">
        <f t="shared" si="4"/>
        <v>866</v>
      </c>
      <c r="Q13" s="93">
        <f t="shared" si="7"/>
        <v>743</v>
      </c>
      <c r="R13" s="94">
        <f t="shared" si="7"/>
        <v>742</v>
      </c>
      <c r="S13" s="39">
        <f t="shared" si="5"/>
        <v>1485</v>
      </c>
      <c r="T13" s="95">
        <f t="shared" si="8"/>
        <v>52.545968882602544</v>
      </c>
      <c r="U13" s="96">
        <f t="shared" si="8"/>
        <v>51.066758430832756</v>
      </c>
      <c r="V13" s="97">
        <f t="shared" si="8"/>
        <v>51.796302755493549</v>
      </c>
      <c r="W13" s="95">
        <f t="shared" si="9"/>
        <v>38.223418573351282</v>
      </c>
      <c r="X13" s="96">
        <f t="shared" si="9"/>
        <v>44.204851752021561</v>
      </c>
      <c r="Y13" s="98">
        <f t="shared" si="9"/>
        <v>41.212121212121211</v>
      </c>
      <c r="Z13" s="71" t="s">
        <v>4</v>
      </c>
      <c r="AA13" s="40">
        <f t="shared" si="10"/>
        <v>9</v>
      </c>
      <c r="AB13" s="95">
        <f t="shared" si="11"/>
        <v>32.03677510608204</v>
      </c>
      <c r="AC13" s="96">
        <f t="shared" si="6"/>
        <v>28.423950447350311</v>
      </c>
      <c r="AD13" s="97">
        <f t="shared" si="6"/>
        <v>30.205790024415762</v>
      </c>
    </row>
    <row r="14" spans="1:30" ht="12" customHeight="1" x14ac:dyDescent="0.15">
      <c r="A14" s="12" t="s">
        <v>35</v>
      </c>
      <c r="B14" s="172">
        <v>2006</v>
      </c>
      <c r="C14" s="173">
        <v>2014</v>
      </c>
      <c r="D14" s="3">
        <f t="shared" si="0"/>
        <v>4020</v>
      </c>
      <c r="E14" s="172">
        <v>320</v>
      </c>
      <c r="F14" s="173">
        <v>316</v>
      </c>
      <c r="G14" s="3">
        <f t="shared" si="1"/>
        <v>636</v>
      </c>
      <c r="H14" s="172">
        <v>161</v>
      </c>
      <c r="I14" s="173">
        <v>241</v>
      </c>
      <c r="J14" s="3">
        <f t="shared" si="2"/>
        <v>402</v>
      </c>
      <c r="K14" s="172">
        <v>7</v>
      </c>
      <c r="L14" s="173">
        <v>4</v>
      </c>
      <c r="M14" s="3">
        <f t="shared" si="3"/>
        <v>11</v>
      </c>
      <c r="N14" s="172">
        <v>529</v>
      </c>
      <c r="O14" s="173">
        <v>464</v>
      </c>
      <c r="P14" s="3">
        <f t="shared" si="4"/>
        <v>993</v>
      </c>
      <c r="Q14" s="99">
        <f t="shared" si="7"/>
        <v>1017</v>
      </c>
      <c r="R14" s="100">
        <f t="shared" si="7"/>
        <v>1025</v>
      </c>
      <c r="S14" s="4">
        <f t="shared" si="5"/>
        <v>2042</v>
      </c>
      <c r="T14" s="101">
        <f t="shared" si="8"/>
        <v>50.697906281156534</v>
      </c>
      <c r="U14" s="102">
        <f t="shared" si="8"/>
        <v>50.893743793445879</v>
      </c>
      <c r="V14" s="103">
        <f t="shared" si="8"/>
        <v>50.796019900497512</v>
      </c>
      <c r="W14" s="101">
        <f t="shared" si="9"/>
        <v>47.295968534906592</v>
      </c>
      <c r="X14" s="102">
        <f t="shared" si="9"/>
        <v>54.341463414634148</v>
      </c>
      <c r="Y14" s="104">
        <f t="shared" si="9"/>
        <v>50.832517140058762</v>
      </c>
      <c r="Z14" s="72" t="s">
        <v>4</v>
      </c>
      <c r="AA14" s="18">
        <f t="shared" si="10"/>
        <v>10</v>
      </c>
      <c r="AB14" s="101">
        <f t="shared" si="11"/>
        <v>26.370887337986044</v>
      </c>
      <c r="AC14" s="102">
        <f t="shared" si="6"/>
        <v>23.038728897715988</v>
      </c>
      <c r="AD14" s="103">
        <f t="shared" si="6"/>
        <v>24.701492537313431</v>
      </c>
    </row>
    <row r="15" spans="1:30" s="86" customFormat="1" ht="12" customHeight="1" x14ac:dyDescent="0.15">
      <c r="A15" s="41" t="s">
        <v>36</v>
      </c>
      <c r="B15" s="174">
        <v>555</v>
      </c>
      <c r="C15" s="175">
        <v>603</v>
      </c>
      <c r="D15" s="42">
        <f t="shared" si="0"/>
        <v>1158</v>
      </c>
      <c r="E15" s="174">
        <v>58</v>
      </c>
      <c r="F15" s="175">
        <v>45</v>
      </c>
      <c r="G15" s="42">
        <f t="shared" si="1"/>
        <v>103</v>
      </c>
      <c r="H15" s="174">
        <v>75</v>
      </c>
      <c r="I15" s="175">
        <v>95</v>
      </c>
      <c r="J15" s="42">
        <f t="shared" si="2"/>
        <v>170</v>
      </c>
      <c r="K15" s="174">
        <v>2</v>
      </c>
      <c r="L15" s="175">
        <v>1</v>
      </c>
      <c r="M15" s="42">
        <f t="shared" si="3"/>
        <v>3</v>
      </c>
      <c r="N15" s="174">
        <v>206</v>
      </c>
      <c r="O15" s="175">
        <v>201</v>
      </c>
      <c r="P15" s="42">
        <f t="shared" si="4"/>
        <v>407</v>
      </c>
      <c r="Q15" s="105">
        <f t="shared" si="7"/>
        <v>341</v>
      </c>
      <c r="R15" s="106">
        <f t="shared" si="7"/>
        <v>342</v>
      </c>
      <c r="S15" s="43">
        <f t="shared" si="5"/>
        <v>683</v>
      </c>
      <c r="T15" s="107">
        <f t="shared" si="8"/>
        <v>61.441441441441448</v>
      </c>
      <c r="U15" s="108">
        <f t="shared" si="8"/>
        <v>56.71641791044776</v>
      </c>
      <c r="V15" s="109">
        <f t="shared" si="8"/>
        <v>58.981001727115711</v>
      </c>
      <c r="W15" s="107">
        <f t="shared" si="9"/>
        <v>39.002932551319645</v>
      </c>
      <c r="X15" s="108">
        <f t="shared" si="9"/>
        <v>40.935672514619881</v>
      </c>
      <c r="Y15" s="110">
        <f t="shared" si="9"/>
        <v>39.970717423133237</v>
      </c>
      <c r="Z15" s="73" t="s">
        <v>11</v>
      </c>
      <c r="AA15" s="44">
        <v>1</v>
      </c>
      <c r="AB15" s="107">
        <f t="shared" si="11"/>
        <v>37.117117117117118</v>
      </c>
      <c r="AC15" s="108">
        <f t="shared" si="6"/>
        <v>33.333333333333329</v>
      </c>
      <c r="AD15" s="109">
        <f t="shared" si="6"/>
        <v>35.146804835924009</v>
      </c>
    </row>
    <row r="16" spans="1:30" ht="12" customHeight="1" x14ac:dyDescent="0.15">
      <c r="A16" s="11" t="s">
        <v>37</v>
      </c>
      <c r="B16" s="176">
        <v>507</v>
      </c>
      <c r="C16" s="177">
        <v>543</v>
      </c>
      <c r="D16" s="1">
        <f t="shared" si="0"/>
        <v>1050</v>
      </c>
      <c r="E16" s="176">
        <v>37</v>
      </c>
      <c r="F16" s="177">
        <v>43</v>
      </c>
      <c r="G16" s="1">
        <f t="shared" si="1"/>
        <v>80</v>
      </c>
      <c r="H16" s="176">
        <v>65</v>
      </c>
      <c r="I16" s="177">
        <v>78</v>
      </c>
      <c r="J16" s="1">
        <f t="shared" si="2"/>
        <v>143</v>
      </c>
      <c r="K16" s="176">
        <v>1</v>
      </c>
      <c r="L16" s="177">
        <v>0</v>
      </c>
      <c r="M16" s="1">
        <f t="shared" si="3"/>
        <v>1</v>
      </c>
      <c r="N16" s="176">
        <v>173</v>
      </c>
      <c r="O16" s="177">
        <v>141</v>
      </c>
      <c r="P16" s="1">
        <f t="shared" si="4"/>
        <v>314</v>
      </c>
      <c r="Q16" s="87">
        <f t="shared" si="7"/>
        <v>276</v>
      </c>
      <c r="R16" s="88">
        <f t="shared" si="7"/>
        <v>262</v>
      </c>
      <c r="S16" s="2">
        <f t="shared" si="5"/>
        <v>538</v>
      </c>
      <c r="T16" s="89">
        <f t="shared" si="8"/>
        <v>54.437869822485204</v>
      </c>
      <c r="U16" s="90">
        <f t="shared" si="8"/>
        <v>48.250460405156538</v>
      </c>
      <c r="V16" s="91">
        <f t="shared" si="8"/>
        <v>51.238095238095241</v>
      </c>
      <c r="W16" s="89">
        <f t="shared" si="9"/>
        <v>36.95652173913043</v>
      </c>
      <c r="X16" s="90">
        <f t="shared" si="9"/>
        <v>46.18320610687023</v>
      </c>
      <c r="Y16" s="92">
        <f t="shared" si="9"/>
        <v>41.449814126394052</v>
      </c>
      <c r="Z16" s="70" t="s">
        <v>11</v>
      </c>
      <c r="AA16" s="17">
        <f>AA15+1</f>
        <v>2</v>
      </c>
      <c r="AB16" s="89">
        <f t="shared" si="11"/>
        <v>34.122287968441817</v>
      </c>
      <c r="AC16" s="90">
        <f t="shared" si="6"/>
        <v>25.966850828729282</v>
      </c>
      <c r="AD16" s="91">
        <f t="shared" si="6"/>
        <v>29.904761904761905</v>
      </c>
    </row>
    <row r="17" spans="1:30" s="86" customFormat="1" ht="12" customHeight="1" x14ac:dyDescent="0.15">
      <c r="A17" s="37" t="s">
        <v>38</v>
      </c>
      <c r="B17" s="178">
        <v>1850</v>
      </c>
      <c r="C17" s="179">
        <v>1822</v>
      </c>
      <c r="D17" s="38">
        <f t="shared" si="0"/>
        <v>3672</v>
      </c>
      <c r="E17" s="178">
        <v>201</v>
      </c>
      <c r="F17" s="179">
        <v>196</v>
      </c>
      <c r="G17" s="38">
        <f t="shared" si="1"/>
        <v>397</v>
      </c>
      <c r="H17" s="178">
        <v>196</v>
      </c>
      <c r="I17" s="179">
        <v>275</v>
      </c>
      <c r="J17" s="38">
        <f t="shared" si="2"/>
        <v>471</v>
      </c>
      <c r="K17" s="178">
        <v>3</v>
      </c>
      <c r="L17" s="179">
        <v>2</v>
      </c>
      <c r="M17" s="38">
        <f t="shared" si="3"/>
        <v>5</v>
      </c>
      <c r="N17" s="178">
        <v>504</v>
      </c>
      <c r="O17" s="179">
        <v>430</v>
      </c>
      <c r="P17" s="38">
        <f t="shared" si="4"/>
        <v>934</v>
      </c>
      <c r="Q17" s="93">
        <f t="shared" si="7"/>
        <v>904</v>
      </c>
      <c r="R17" s="94">
        <f t="shared" si="7"/>
        <v>903</v>
      </c>
      <c r="S17" s="39">
        <f t="shared" si="5"/>
        <v>1807</v>
      </c>
      <c r="T17" s="95">
        <f t="shared" si="8"/>
        <v>48.864864864864863</v>
      </c>
      <c r="U17" s="96">
        <f t="shared" si="8"/>
        <v>49.560922063666304</v>
      </c>
      <c r="V17" s="97">
        <f t="shared" si="8"/>
        <v>49.210239651416124</v>
      </c>
      <c r="W17" s="95">
        <f t="shared" si="9"/>
        <v>43.915929203539825</v>
      </c>
      <c r="X17" s="96">
        <f t="shared" si="9"/>
        <v>52.159468438538205</v>
      </c>
      <c r="Y17" s="98">
        <f t="shared" si="9"/>
        <v>48.035417819590478</v>
      </c>
      <c r="Z17" s="71" t="s">
        <v>11</v>
      </c>
      <c r="AA17" s="40">
        <f>AA16+1</f>
        <v>3</v>
      </c>
      <c r="AB17" s="95">
        <f t="shared" si="11"/>
        <v>27.243243243243242</v>
      </c>
      <c r="AC17" s="96">
        <f t="shared" si="6"/>
        <v>23.600439077936333</v>
      </c>
      <c r="AD17" s="97">
        <f t="shared" si="6"/>
        <v>25.435729847494553</v>
      </c>
    </row>
    <row r="18" spans="1:30" ht="12" customHeight="1" x14ac:dyDescent="0.15">
      <c r="A18" s="11" t="s">
        <v>39</v>
      </c>
      <c r="B18" s="176">
        <v>146</v>
      </c>
      <c r="C18" s="177">
        <v>150</v>
      </c>
      <c r="D18" s="1">
        <f t="shared" si="0"/>
        <v>296</v>
      </c>
      <c r="E18" s="176">
        <v>22</v>
      </c>
      <c r="F18" s="177">
        <v>17</v>
      </c>
      <c r="G18" s="1">
        <f t="shared" si="1"/>
        <v>39</v>
      </c>
      <c r="H18" s="176">
        <v>15</v>
      </c>
      <c r="I18" s="177">
        <v>27</v>
      </c>
      <c r="J18" s="1">
        <f t="shared" si="2"/>
        <v>42</v>
      </c>
      <c r="K18" s="176">
        <v>2</v>
      </c>
      <c r="L18" s="177">
        <v>0</v>
      </c>
      <c r="M18" s="1">
        <f t="shared" si="3"/>
        <v>2</v>
      </c>
      <c r="N18" s="176">
        <v>60</v>
      </c>
      <c r="O18" s="177">
        <v>50</v>
      </c>
      <c r="P18" s="1">
        <f t="shared" si="4"/>
        <v>110</v>
      </c>
      <c r="Q18" s="87">
        <f t="shared" si="7"/>
        <v>99</v>
      </c>
      <c r="R18" s="88">
        <f t="shared" si="7"/>
        <v>94</v>
      </c>
      <c r="S18" s="2">
        <f t="shared" si="5"/>
        <v>193</v>
      </c>
      <c r="T18" s="89">
        <f t="shared" si="8"/>
        <v>67.808219178082197</v>
      </c>
      <c r="U18" s="90">
        <f t="shared" si="8"/>
        <v>62.666666666666671</v>
      </c>
      <c r="V18" s="91">
        <f t="shared" si="8"/>
        <v>65.202702702702695</v>
      </c>
      <c r="W18" s="89">
        <f t="shared" si="9"/>
        <v>37.373737373737377</v>
      </c>
      <c r="X18" s="90">
        <f t="shared" si="9"/>
        <v>46.808510638297875</v>
      </c>
      <c r="Y18" s="92">
        <f t="shared" si="9"/>
        <v>41.968911917098445</v>
      </c>
      <c r="Z18" s="70" t="s">
        <v>11</v>
      </c>
      <c r="AA18" s="17">
        <f>AA17+1</f>
        <v>4</v>
      </c>
      <c r="AB18" s="89">
        <f t="shared" si="11"/>
        <v>41.095890410958901</v>
      </c>
      <c r="AC18" s="90">
        <f t="shared" si="6"/>
        <v>33.333333333333329</v>
      </c>
      <c r="AD18" s="91">
        <f t="shared" si="6"/>
        <v>37.162162162162161</v>
      </c>
    </row>
    <row r="19" spans="1:30" s="86" customFormat="1" ht="12" customHeight="1" x14ac:dyDescent="0.15">
      <c r="A19" s="45" t="s">
        <v>40</v>
      </c>
      <c r="B19" s="180">
        <v>1809</v>
      </c>
      <c r="C19" s="181">
        <v>1601</v>
      </c>
      <c r="D19" s="46">
        <f t="shared" si="0"/>
        <v>3410</v>
      </c>
      <c r="E19" s="180">
        <v>154</v>
      </c>
      <c r="F19" s="181">
        <v>152</v>
      </c>
      <c r="G19" s="46">
        <f t="shared" si="1"/>
        <v>306</v>
      </c>
      <c r="H19" s="180">
        <v>187</v>
      </c>
      <c r="I19" s="181">
        <v>220</v>
      </c>
      <c r="J19" s="46">
        <f t="shared" si="2"/>
        <v>407</v>
      </c>
      <c r="K19" s="180">
        <v>4</v>
      </c>
      <c r="L19" s="181">
        <v>3</v>
      </c>
      <c r="M19" s="46">
        <f t="shared" si="3"/>
        <v>7</v>
      </c>
      <c r="N19" s="180">
        <v>502</v>
      </c>
      <c r="O19" s="181">
        <v>408</v>
      </c>
      <c r="P19" s="46">
        <f t="shared" si="4"/>
        <v>910</v>
      </c>
      <c r="Q19" s="111">
        <f t="shared" si="7"/>
        <v>847</v>
      </c>
      <c r="R19" s="112">
        <f t="shared" si="7"/>
        <v>783</v>
      </c>
      <c r="S19" s="47">
        <f t="shared" si="5"/>
        <v>1630</v>
      </c>
      <c r="T19" s="113">
        <f t="shared" si="8"/>
        <v>46.821448313985627</v>
      </c>
      <c r="U19" s="114">
        <f t="shared" si="8"/>
        <v>48.906933166770763</v>
      </c>
      <c r="V19" s="115">
        <f t="shared" si="8"/>
        <v>47.800586510263933</v>
      </c>
      <c r="W19" s="113">
        <f t="shared" si="9"/>
        <v>40.259740259740262</v>
      </c>
      <c r="X19" s="114">
        <f t="shared" si="9"/>
        <v>47.509578544061306</v>
      </c>
      <c r="Y19" s="116">
        <f t="shared" si="9"/>
        <v>43.742331288343557</v>
      </c>
      <c r="Z19" s="74" t="s">
        <v>11</v>
      </c>
      <c r="AA19" s="48">
        <f>AA18+1</f>
        <v>5</v>
      </c>
      <c r="AB19" s="113">
        <f t="shared" si="11"/>
        <v>27.750138197899393</v>
      </c>
      <c r="AC19" s="114">
        <f t="shared" si="6"/>
        <v>25.4840724547158</v>
      </c>
      <c r="AD19" s="115">
        <f t="shared" si="6"/>
        <v>26.686217008797652</v>
      </c>
    </row>
    <row r="20" spans="1:30" ht="12" customHeight="1" x14ac:dyDescent="0.15">
      <c r="A20" s="13" t="s">
        <v>41</v>
      </c>
      <c r="B20" s="182">
        <v>638</v>
      </c>
      <c r="C20" s="183">
        <v>666</v>
      </c>
      <c r="D20" s="28">
        <f t="shared" si="0"/>
        <v>1304</v>
      </c>
      <c r="E20" s="182">
        <v>85</v>
      </c>
      <c r="F20" s="183">
        <v>100</v>
      </c>
      <c r="G20" s="28">
        <f t="shared" si="1"/>
        <v>185</v>
      </c>
      <c r="H20" s="182">
        <v>46</v>
      </c>
      <c r="I20" s="183">
        <v>75</v>
      </c>
      <c r="J20" s="28">
        <f t="shared" si="2"/>
        <v>121</v>
      </c>
      <c r="K20" s="182">
        <v>2</v>
      </c>
      <c r="L20" s="183">
        <v>2</v>
      </c>
      <c r="M20" s="28">
        <f t="shared" si="3"/>
        <v>4</v>
      </c>
      <c r="N20" s="182">
        <v>215</v>
      </c>
      <c r="O20" s="183">
        <v>197</v>
      </c>
      <c r="P20" s="28">
        <f t="shared" si="4"/>
        <v>412</v>
      </c>
      <c r="Q20" s="117">
        <f t="shared" si="7"/>
        <v>348</v>
      </c>
      <c r="R20" s="118">
        <f t="shared" si="7"/>
        <v>374</v>
      </c>
      <c r="S20" s="29">
        <f t="shared" si="5"/>
        <v>722</v>
      </c>
      <c r="T20" s="119">
        <f t="shared" si="8"/>
        <v>54.54545454545454</v>
      </c>
      <c r="U20" s="120">
        <f t="shared" si="8"/>
        <v>56.156156156156158</v>
      </c>
      <c r="V20" s="121">
        <f t="shared" si="8"/>
        <v>55.368098159509202</v>
      </c>
      <c r="W20" s="119">
        <f t="shared" si="9"/>
        <v>37.643678160919542</v>
      </c>
      <c r="X20" s="120">
        <f t="shared" si="9"/>
        <v>46.791443850267378</v>
      </c>
      <c r="Y20" s="122">
        <f t="shared" si="9"/>
        <v>42.382271468144047</v>
      </c>
      <c r="Z20" s="75" t="s">
        <v>12</v>
      </c>
      <c r="AA20" s="19">
        <v>1</v>
      </c>
      <c r="AB20" s="119">
        <f t="shared" si="11"/>
        <v>33.699059561128522</v>
      </c>
      <c r="AC20" s="120">
        <f t="shared" si="6"/>
        <v>29.57957957957958</v>
      </c>
      <c r="AD20" s="121">
        <f t="shared" si="6"/>
        <v>31.595092024539877</v>
      </c>
    </row>
    <row r="21" spans="1:30" s="86" customFormat="1" ht="12" customHeight="1" x14ac:dyDescent="0.15">
      <c r="A21" s="37" t="s">
        <v>42</v>
      </c>
      <c r="B21" s="178">
        <v>474</v>
      </c>
      <c r="C21" s="179">
        <v>437</v>
      </c>
      <c r="D21" s="38">
        <f t="shared" si="0"/>
        <v>911</v>
      </c>
      <c r="E21" s="178">
        <v>81</v>
      </c>
      <c r="F21" s="179">
        <v>86</v>
      </c>
      <c r="G21" s="38">
        <f t="shared" si="1"/>
        <v>167</v>
      </c>
      <c r="H21" s="178">
        <v>35</v>
      </c>
      <c r="I21" s="179">
        <v>58</v>
      </c>
      <c r="J21" s="38">
        <f t="shared" si="2"/>
        <v>93</v>
      </c>
      <c r="K21" s="178">
        <v>1</v>
      </c>
      <c r="L21" s="179">
        <v>0</v>
      </c>
      <c r="M21" s="38">
        <f t="shared" si="3"/>
        <v>1</v>
      </c>
      <c r="N21" s="178">
        <v>153</v>
      </c>
      <c r="O21" s="179">
        <v>129</v>
      </c>
      <c r="P21" s="38">
        <f t="shared" si="4"/>
        <v>282</v>
      </c>
      <c r="Q21" s="93">
        <f t="shared" si="7"/>
        <v>270</v>
      </c>
      <c r="R21" s="94">
        <f t="shared" si="7"/>
        <v>273</v>
      </c>
      <c r="S21" s="39">
        <f t="shared" si="5"/>
        <v>543</v>
      </c>
      <c r="T21" s="95">
        <f t="shared" si="8"/>
        <v>56.962025316455701</v>
      </c>
      <c r="U21" s="96">
        <f t="shared" si="8"/>
        <v>62.471395881006863</v>
      </c>
      <c r="V21" s="97">
        <f t="shared" si="8"/>
        <v>59.60482985729967</v>
      </c>
      <c r="W21" s="95">
        <f t="shared" si="9"/>
        <v>42.962962962962962</v>
      </c>
      <c r="X21" s="96">
        <f t="shared" si="9"/>
        <v>52.747252747252752</v>
      </c>
      <c r="Y21" s="98">
        <f t="shared" si="9"/>
        <v>47.882136279926335</v>
      </c>
      <c r="Z21" s="71" t="s">
        <v>12</v>
      </c>
      <c r="AA21" s="40">
        <f>AA20+1</f>
        <v>2</v>
      </c>
      <c r="AB21" s="95">
        <f t="shared" si="11"/>
        <v>32.278481012658226</v>
      </c>
      <c r="AC21" s="96">
        <f t="shared" si="6"/>
        <v>29.51945080091533</v>
      </c>
      <c r="AD21" s="97">
        <f t="shared" si="6"/>
        <v>30.954994511525797</v>
      </c>
    </row>
    <row r="22" spans="1:30" ht="12" customHeight="1" x14ac:dyDescent="0.15">
      <c r="A22" s="12" t="s">
        <v>43</v>
      </c>
      <c r="B22" s="184">
        <v>366</v>
      </c>
      <c r="C22" s="185">
        <v>350</v>
      </c>
      <c r="D22" s="3">
        <f t="shared" si="0"/>
        <v>716</v>
      </c>
      <c r="E22" s="184">
        <v>46</v>
      </c>
      <c r="F22" s="185">
        <v>43</v>
      </c>
      <c r="G22" s="3">
        <f t="shared" si="1"/>
        <v>89</v>
      </c>
      <c r="H22" s="184">
        <v>20</v>
      </c>
      <c r="I22" s="185">
        <v>35</v>
      </c>
      <c r="J22" s="3">
        <f t="shared" si="2"/>
        <v>55</v>
      </c>
      <c r="K22" s="184">
        <v>1</v>
      </c>
      <c r="L22" s="185">
        <v>0</v>
      </c>
      <c r="M22" s="3">
        <f t="shared" si="3"/>
        <v>1</v>
      </c>
      <c r="N22" s="184">
        <v>131</v>
      </c>
      <c r="O22" s="185">
        <v>118</v>
      </c>
      <c r="P22" s="3">
        <f t="shared" si="4"/>
        <v>249</v>
      </c>
      <c r="Q22" s="99">
        <f t="shared" si="7"/>
        <v>198</v>
      </c>
      <c r="R22" s="100">
        <f t="shared" si="7"/>
        <v>196</v>
      </c>
      <c r="S22" s="4">
        <f t="shared" si="5"/>
        <v>394</v>
      </c>
      <c r="T22" s="101">
        <f t="shared" si="8"/>
        <v>54.098360655737707</v>
      </c>
      <c r="U22" s="102">
        <f t="shared" si="8"/>
        <v>56.000000000000007</v>
      </c>
      <c r="V22" s="103">
        <f t="shared" si="8"/>
        <v>55.027932960893857</v>
      </c>
      <c r="W22" s="101">
        <f t="shared" si="9"/>
        <v>33.333333333333329</v>
      </c>
      <c r="X22" s="102">
        <f t="shared" si="9"/>
        <v>39.795918367346935</v>
      </c>
      <c r="Y22" s="104">
        <f t="shared" si="9"/>
        <v>36.548223350253807</v>
      </c>
      <c r="Z22" s="72" t="s">
        <v>12</v>
      </c>
      <c r="AA22" s="18">
        <f>AA21+1</f>
        <v>3</v>
      </c>
      <c r="AB22" s="101">
        <f t="shared" si="11"/>
        <v>35.79234972677596</v>
      </c>
      <c r="AC22" s="102">
        <f t="shared" si="6"/>
        <v>33.714285714285715</v>
      </c>
      <c r="AD22" s="103">
        <f t="shared" si="6"/>
        <v>34.77653631284916</v>
      </c>
    </row>
    <row r="23" spans="1:30" s="86" customFormat="1" ht="12" customHeight="1" x14ac:dyDescent="0.15">
      <c r="A23" s="41" t="s">
        <v>44</v>
      </c>
      <c r="B23" s="174">
        <v>334</v>
      </c>
      <c r="C23" s="175">
        <v>414</v>
      </c>
      <c r="D23" s="42">
        <f t="shared" si="0"/>
        <v>748</v>
      </c>
      <c r="E23" s="174">
        <v>45</v>
      </c>
      <c r="F23" s="175">
        <v>53</v>
      </c>
      <c r="G23" s="42">
        <f t="shared" si="1"/>
        <v>98</v>
      </c>
      <c r="H23" s="174">
        <v>20</v>
      </c>
      <c r="I23" s="175">
        <v>36</v>
      </c>
      <c r="J23" s="42">
        <f t="shared" si="2"/>
        <v>56</v>
      </c>
      <c r="K23" s="174">
        <v>1</v>
      </c>
      <c r="L23" s="175">
        <v>2</v>
      </c>
      <c r="M23" s="42">
        <f t="shared" si="3"/>
        <v>3</v>
      </c>
      <c r="N23" s="174">
        <v>162</v>
      </c>
      <c r="O23" s="175">
        <v>147</v>
      </c>
      <c r="P23" s="42">
        <f t="shared" si="4"/>
        <v>309</v>
      </c>
      <c r="Q23" s="105">
        <f t="shared" si="7"/>
        <v>228</v>
      </c>
      <c r="R23" s="106">
        <f t="shared" si="7"/>
        <v>238</v>
      </c>
      <c r="S23" s="43">
        <f t="shared" si="5"/>
        <v>466</v>
      </c>
      <c r="T23" s="107">
        <f t="shared" si="8"/>
        <v>68.263473053892227</v>
      </c>
      <c r="U23" s="108">
        <f t="shared" si="8"/>
        <v>57.487922705314013</v>
      </c>
      <c r="V23" s="109">
        <f t="shared" si="8"/>
        <v>62.299465240641716</v>
      </c>
      <c r="W23" s="107">
        <f t="shared" si="9"/>
        <v>28.508771929824562</v>
      </c>
      <c r="X23" s="108">
        <f t="shared" si="9"/>
        <v>37.394957983193279</v>
      </c>
      <c r="Y23" s="110">
        <f t="shared" si="9"/>
        <v>33.047210300429185</v>
      </c>
      <c r="Z23" s="73" t="s">
        <v>13</v>
      </c>
      <c r="AA23" s="44">
        <v>1</v>
      </c>
      <c r="AB23" s="107">
        <f t="shared" si="11"/>
        <v>48.50299401197605</v>
      </c>
      <c r="AC23" s="108">
        <f t="shared" si="6"/>
        <v>35.507246376811594</v>
      </c>
      <c r="AD23" s="109">
        <f t="shared" si="6"/>
        <v>41.310160427807489</v>
      </c>
    </row>
    <row r="24" spans="1:30" ht="12" customHeight="1" x14ac:dyDescent="0.15">
      <c r="A24" s="12" t="s">
        <v>45</v>
      </c>
      <c r="B24" s="184">
        <v>52</v>
      </c>
      <c r="C24" s="185">
        <v>50</v>
      </c>
      <c r="D24" s="3">
        <f t="shared" si="0"/>
        <v>102</v>
      </c>
      <c r="E24" s="184">
        <v>13</v>
      </c>
      <c r="F24" s="185">
        <v>12</v>
      </c>
      <c r="G24" s="3">
        <f t="shared" si="1"/>
        <v>25</v>
      </c>
      <c r="H24" s="184">
        <v>1</v>
      </c>
      <c r="I24" s="185">
        <v>2</v>
      </c>
      <c r="J24" s="3">
        <f t="shared" si="2"/>
        <v>3</v>
      </c>
      <c r="K24" s="184">
        <v>0</v>
      </c>
      <c r="L24" s="185">
        <v>0</v>
      </c>
      <c r="M24" s="3">
        <f t="shared" si="3"/>
        <v>0</v>
      </c>
      <c r="N24" s="184">
        <v>27</v>
      </c>
      <c r="O24" s="185">
        <v>25</v>
      </c>
      <c r="P24" s="3">
        <f t="shared" si="4"/>
        <v>52</v>
      </c>
      <c r="Q24" s="99">
        <f t="shared" si="7"/>
        <v>41</v>
      </c>
      <c r="R24" s="100">
        <f t="shared" si="7"/>
        <v>39</v>
      </c>
      <c r="S24" s="4">
        <f t="shared" si="5"/>
        <v>80</v>
      </c>
      <c r="T24" s="101">
        <f t="shared" si="8"/>
        <v>78.84615384615384</v>
      </c>
      <c r="U24" s="102">
        <f t="shared" si="8"/>
        <v>78</v>
      </c>
      <c r="V24" s="103">
        <f t="shared" si="8"/>
        <v>78.431372549019613</v>
      </c>
      <c r="W24" s="101">
        <f t="shared" si="9"/>
        <v>34.146341463414636</v>
      </c>
      <c r="X24" s="102">
        <f t="shared" si="9"/>
        <v>35.897435897435898</v>
      </c>
      <c r="Y24" s="104">
        <f t="shared" si="9"/>
        <v>35</v>
      </c>
      <c r="Z24" s="72" t="s">
        <v>13</v>
      </c>
      <c r="AA24" s="18">
        <f>AA23+1</f>
        <v>2</v>
      </c>
      <c r="AB24" s="101">
        <f t="shared" si="11"/>
        <v>51.923076923076927</v>
      </c>
      <c r="AC24" s="102">
        <f t="shared" si="6"/>
        <v>50</v>
      </c>
      <c r="AD24" s="103">
        <f t="shared" si="6"/>
        <v>50.980392156862742</v>
      </c>
    </row>
    <row r="25" spans="1:30" s="86" customFormat="1" ht="12" customHeight="1" x14ac:dyDescent="0.15">
      <c r="A25" s="41" t="s">
        <v>46</v>
      </c>
      <c r="B25" s="174">
        <v>260</v>
      </c>
      <c r="C25" s="175">
        <v>272</v>
      </c>
      <c r="D25" s="42">
        <f t="shared" si="0"/>
        <v>532</v>
      </c>
      <c r="E25" s="174">
        <v>48</v>
      </c>
      <c r="F25" s="175">
        <v>39</v>
      </c>
      <c r="G25" s="42">
        <f t="shared" si="1"/>
        <v>87</v>
      </c>
      <c r="H25" s="174">
        <v>24</v>
      </c>
      <c r="I25" s="175">
        <v>29</v>
      </c>
      <c r="J25" s="42">
        <f t="shared" si="2"/>
        <v>53</v>
      </c>
      <c r="K25" s="174">
        <v>1</v>
      </c>
      <c r="L25" s="175">
        <v>1</v>
      </c>
      <c r="M25" s="42">
        <f t="shared" si="3"/>
        <v>2</v>
      </c>
      <c r="N25" s="174">
        <v>86</v>
      </c>
      <c r="O25" s="175">
        <v>74</v>
      </c>
      <c r="P25" s="42">
        <f t="shared" si="4"/>
        <v>160</v>
      </c>
      <c r="Q25" s="105">
        <f t="shared" si="7"/>
        <v>159</v>
      </c>
      <c r="R25" s="106">
        <f t="shared" si="7"/>
        <v>143</v>
      </c>
      <c r="S25" s="43">
        <f t="shared" si="5"/>
        <v>302</v>
      </c>
      <c r="T25" s="107">
        <f t="shared" si="8"/>
        <v>61.15384615384616</v>
      </c>
      <c r="U25" s="108">
        <f t="shared" si="8"/>
        <v>52.57352941176471</v>
      </c>
      <c r="V25" s="109">
        <f t="shared" si="8"/>
        <v>56.766917293233085</v>
      </c>
      <c r="W25" s="107">
        <f t="shared" si="9"/>
        <v>45.283018867924532</v>
      </c>
      <c r="X25" s="108">
        <f t="shared" si="9"/>
        <v>47.552447552447553</v>
      </c>
      <c r="Y25" s="110">
        <f t="shared" si="9"/>
        <v>46.357615894039732</v>
      </c>
      <c r="Z25" s="73" t="s">
        <v>14</v>
      </c>
      <c r="AA25" s="44">
        <v>1</v>
      </c>
      <c r="AB25" s="107">
        <f t="shared" si="11"/>
        <v>33.076923076923073</v>
      </c>
      <c r="AC25" s="108">
        <f t="shared" si="6"/>
        <v>27.205882352941174</v>
      </c>
      <c r="AD25" s="109">
        <f t="shared" si="6"/>
        <v>30.075187969924812</v>
      </c>
    </row>
    <row r="26" spans="1:30" ht="12" customHeight="1" x14ac:dyDescent="0.15">
      <c r="A26" s="12" t="s">
        <v>47</v>
      </c>
      <c r="B26" s="184">
        <v>119</v>
      </c>
      <c r="C26" s="185">
        <v>115</v>
      </c>
      <c r="D26" s="3">
        <f t="shared" si="0"/>
        <v>234</v>
      </c>
      <c r="E26" s="184">
        <v>29</v>
      </c>
      <c r="F26" s="185">
        <v>26</v>
      </c>
      <c r="G26" s="3">
        <f t="shared" si="1"/>
        <v>55</v>
      </c>
      <c r="H26" s="184">
        <v>16</v>
      </c>
      <c r="I26" s="185">
        <v>20</v>
      </c>
      <c r="J26" s="3">
        <f t="shared" si="2"/>
        <v>36</v>
      </c>
      <c r="K26" s="184">
        <v>0</v>
      </c>
      <c r="L26" s="185">
        <v>0</v>
      </c>
      <c r="M26" s="3">
        <f t="shared" si="3"/>
        <v>0</v>
      </c>
      <c r="N26" s="184">
        <v>32</v>
      </c>
      <c r="O26" s="185">
        <v>23</v>
      </c>
      <c r="P26" s="3">
        <f t="shared" si="4"/>
        <v>55</v>
      </c>
      <c r="Q26" s="99">
        <f t="shared" si="7"/>
        <v>77</v>
      </c>
      <c r="R26" s="100">
        <f t="shared" si="7"/>
        <v>69</v>
      </c>
      <c r="S26" s="4">
        <f t="shared" si="5"/>
        <v>146</v>
      </c>
      <c r="T26" s="101">
        <f t="shared" si="8"/>
        <v>64.705882352941174</v>
      </c>
      <c r="U26" s="102">
        <f t="shared" si="8"/>
        <v>60</v>
      </c>
      <c r="V26" s="103">
        <f t="shared" si="8"/>
        <v>62.393162393162392</v>
      </c>
      <c r="W26" s="101">
        <f t="shared" si="9"/>
        <v>58.441558441558442</v>
      </c>
      <c r="X26" s="102">
        <f t="shared" si="9"/>
        <v>66.666666666666657</v>
      </c>
      <c r="Y26" s="104">
        <f t="shared" si="9"/>
        <v>62.328767123287676</v>
      </c>
      <c r="Z26" s="72" t="s">
        <v>14</v>
      </c>
      <c r="AA26" s="18">
        <f>AA25+1</f>
        <v>2</v>
      </c>
      <c r="AB26" s="101">
        <f t="shared" si="11"/>
        <v>26.890756302521009</v>
      </c>
      <c r="AC26" s="102">
        <f t="shared" si="6"/>
        <v>20</v>
      </c>
      <c r="AD26" s="103">
        <f t="shared" si="6"/>
        <v>23.504273504273502</v>
      </c>
    </row>
    <row r="27" spans="1:30" s="86" customFormat="1" ht="12" customHeight="1" x14ac:dyDescent="0.15">
      <c r="A27" s="41" t="s">
        <v>48</v>
      </c>
      <c r="B27" s="174">
        <v>220</v>
      </c>
      <c r="C27" s="175">
        <v>237</v>
      </c>
      <c r="D27" s="42">
        <f t="shared" si="0"/>
        <v>457</v>
      </c>
      <c r="E27" s="174">
        <v>48</v>
      </c>
      <c r="F27" s="175">
        <v>44</v>
      </c>
      <c r="G27" s="42">
        <f t="shared" si="1"/>
        <v>92</v>
      </c>
      <c r="H27" s="174">
        <v>10</v>
      </c>
      <c r="I27" s="175">
        <v>18</v>
      </c>
      <c r="J27" s="42">
        <f t="shared" si="2"/>
        <v>28</v>
      </c>
      <c r="K27" s="174">
        <v>1</v>
      </c>
      <c r="L27" s="175">
        <v>1</v>
      </c>
      <c r="M27" s="42">
        <f t="shared" si="3"/>
        <v>2</v>
      </c>
      <c r="N27" s="174">
        <v>91</v>
      </c>
      <c r="O27" s="175">
        <v>89</v>
      </c>
      <c r="P27" s="42">
        <f t="shared" si="4"/>
        <v>180</v>
      </c>
      <c r="Q27" s="105">
        <f t="shared" si="7"/>
        <v>150</v>
      </c>
      <c r="R27" s="106">
        <f t="shared" si="7"/>
        <v>152</v>
      </c>
      <c r="S27" s="43">
        <f t="shared" si="5"/>
        <v>302</v>
      </c>
      <c r="T27" s="107">
        <f t="shared" si="8"/>
        <v>68.181818181818173</v>
      </c>
      <c r="U27" s="108">
        <f t="shared" si="8"/>
        <v>64.135021097046419</v>
      </c>
      <c r="V27" s="109">
        <f t="shared" si="8"/>
        <v>66.083150984682717</v>
      </c>
      <c r="W27" s="107">
        <f t="shared" si="9"/>
        <v>38.666666666666664</v>
      </c>
      <c r="X27" s="108">
        <f t="shared" si="9"/>
        <v>40.789473684210527</v>
      </c>
      <c r="Y27" s="110">
        <f t="shared" si="9"/>
        <v>39.735099337748345</v>
      </c>
      <c r="Z27" s="73" t="s">
        <v>15</v>
      </c>
      <c r="AA27" s="44">
        <v>1</v>
      </c>
      <c r="AB27" s="107">
        <f t="shared" si="11"/>
        <v>41.363636363636367</v>
      </c>
      <c r="AC27" s="108">
        <f t="shared" si="6"/>
        <v>37.552742616033754</v>
      </c>
      <c r="AD27" s="109">
        <f t="shared" si="6"/>
        <v>39.387308533916851</v>
      </c>
    </row>
    <row r="28" spans="1:30" ht="12" customHeight="1" x14ac:dyDescent="0.15">
      <c r="A28" s="11" t="s">
        <v>49</v>
      </c>
      <c r="B28" s="176">
        <v>139</v>
      </c>
      <c r="C28" s="177">
        <v>111</v>
      </c>
      <c r="D28" s="1">
        <f t="shared" si="0"/>
        <v>250</v>
      </c>
      <c r="E28" s="176">
        <v>29</v>
      </c>
      <c r="F28" s="177">
        <v>10</v>
      </c>
      <c r="G28" s="1">
        <f t="shared" si="1"/>
        <v>39</v>
      </c>
      <c r="H28" s="176">
        <v>7</v>
      </c>
      <c r="I28" s="177">
        <v>14</v>
      </c>
      <c r="J28" s="1">
        <f t="shared" si="2"/>
        <v>21</v>
      </c>
      <c r="K28" s="176">
        <v>0</v>
      </c>
      <c r="L28" s="177">
        <v>0</v>
      </c>
      <c r="M28" s="1">
        <f t="shared" si="3"/>
        <v>0</v>
      </c>
      <c r="N28" s="176">
        <v>58</v>
      </c>
      <c r="O28" s="177">
        <v>36</v>
      </c>
      <c r="P28" s="1">
        <f t="shared" si="4"/>
        <v>94</v>
      </c>
      <c r="Q28" s="87">
        <f t="shared" si="7"/>
        <v>94</v>
      </c>
      <c r="R28" s="88">
        <f t="shared" si="7"/>
        <v>60</v>
      </c>
      <c r="S28" s="2">
        <f t="shared" si="5"/>
        <v>154</v>
      </c>
      <c r="T28" s="89">
        <f t="shared" si="8"/>
        <v>67.625899280575538</v>
      </c>
      <c r="U28" s="90">
        <f t="shared" si="8"/>
        <v>54.054054054054056</v>
      </c>
      <c r="V28" s="91">
        <f t="shared" si="8"/>
        <v>61.6</v>
      </c>
      <c r="W28" s="89">
        <f t="shared" si="9"/>
        <v>38.297872340425535</v>
      </c>
      <c r="X28" s="90">
        <f t="shared" si="9"/>
        <v>40</v>
      </c>
      <c r="Y28" s="92">
        <f t="shared" si="9"/>
        <v>38.961038961038966</v>
      </c>
      <c r="Z28" s="70" t="s">
        <v>15</v>
      </c>
      <c r="AA28" s="17">
        <f>AA27+1</f>
        <v>2</v>
      </c>
      <c r="AB28" s="89">
        <f t="shared" si="11"/>
        <v>41.726618705035975</v>
      </c>
      <c r="AC28" s="90">
        <f t="shared" si="6"/>
        <v>32.432432432432435</v>
      </c>
      <c r="AD28" s="91">
        <f t="shared" si="6"/>
        <v>37.6</v>
      </c>
    </row>
    <row r="29" spans="1:30" s="86" customFormat="1" ht="12" customHeight="1" x14ac:dyDescent="0.15">
      <c r="A29" s="37" t="s">
        <v>50</v>
      </c>
      <c r="B29" s="178">
        <v>124</v>
      </c>
      <c r="C29" s="179">
        <v>119</v>
      </c>
      <c r="D29" s="38">
        <f t="shared" si="0"/>
        <v>243</v>
      </c>
      <c r="E29" s="178">
        <v>17</v>
      </c>
      <c r="F29" s="179">
        <v>13</v>
      </c>
      <c r="G29" s="38">
        <f t="shared" si="1"/>
        <v>30</v>
      </c>
      <c r="H29" s="178">
        <v>6</v>
      </c>
      <c r="I29" s="179">
        <v>13</v>
      </c>
      <c r="J29" s="38">
        <f t="shared" si="2"/>
        <v>19</v>
      </c>
      <c r="K29" s="178">
        <v>0</v>
      </c>
      <c r="L29" s="179">
        <v>0</v>
      </c>
      <c r="M29" s="38">
        <f t="shared" si="3"/>
        <v>0</v>
      </c>
      <c r="N29" s="178">
        <v>48</v>
      </c>
      <c r="O29" s="179">
        <v>32</v>
      </c>
      <c r="P29" s="38">
        <f t="shared" si="4"/>
        <v>80</v>
      </c>
      <c r="Q29" s="93">
        <f t="shared" si="7"/>
        <v>71</v>
      </c>
      <c r="R29" s="94">
        <f t="shared" si="7"/>
        <v>58</v>
      </c>
      <c r="S29" s="39">
        <f t="shared" si="5"/>
        <v>129</v>
      </c>
      <c r="T29" s="95">
        <f t="shared" si="8"/>
        <v>57.258064516129039</v>
      </c>
      <c r="U29" s="96">
        <f t="shared" si="8"/>
        <v>48.739495798319325</v>
      </c>
      <c r="V29" s="97">
        <f t="shared" si="8"/>
        <v>53.086419753086425</v>
      </c>
      <c r="W29" s="95">
        <f t="shared" si="9"/>
        <v>32.394366197183103</v>
      </c>
      <c r="X29" s="96">
        <f t="shared" si="9"/>
        <v>44.827586206896555</v>
      </c>
      <c r="Y29" s="98">
        <f t="shared" si="9"/>
        <v>37.984496124031011</v>
      </c>
      <c r="Z29" s="71" t="s">
        <v>15</v>
      </c>
      <c r="AA29" s="40">
        <f>AA28+1</f>
        <v>3</v>
      </c>
      <c r="AB29" s="95">
        <f t="shared" si="11"/>
        <v>38.70967741935484</v>
      </c>
      <c r="AC29" s="96">
        <f t="shared" si="6"/>
        <v>26.890756302521009</v>
      </c>
      <c r="AD29" s="97">
        <f t="shared" si="6"/>
        <v>32.921810699588477</v>
      </c>
    </row>
    <row r="30" spans="1:30" ht="12" customHeight="1" x14ac:dyDescent="0.15">
      <c r="A30" s="12" t="s">
        <v>51</v>
      </c>
      <c r="B30" s="184">
        <v>99</v>
      </c>
      <c r="C30" s="185">
        <v>97</v>
      </c>
      <c r="D30" s="3">
        <f t="shared" si="0"/>
        <v>196</v>
      </c>
      <c r="E30" s="184">
        <v>17</v>
      </c>
      <c r="F30" s="185">
        <v>22</v>
      </c>
      <c r="G30" s="3">
        <f t="shared" si="1"/>
        <v>39</v>
      </c>
      <c r="H30" s="184">
        <v>5</v>
      </c>
      <c r="I30" s="185">
        <v>7</v>
      </c>
      <c r="J30" s="3">
        <f t="shared" si="2"/>
        <v>12</v>
      </c>
      <c r="K30" s="184">
        <v>0</v>
      </c>
      <c r="L30" s="185">
        <v>0</v>
      </c>
      <c r="M30" s="3">
        <f t="shared" si="3"/>
        <v>0</v>
      </c>
      <c r="N30" s="184">
        <v>32</v>
      </c>
      <c r="O30" s="185">
        <v>33</v>
      </c>
      <c r="P30" s="3">
        <f t="shared" si="4"/>
        <v>65</v>
      </c>
      <c r="Q30" s="99">
        <f t="shared" si="7"/>
        <v>54</v>
      </c>
      <c r="R30" s="100">
        <f t="shared" si="7"/>
        <v>62</v>
      </c>
      <c r="S30" s="4">
        <f t="shared" si="5"/>
        <v>116</v>
      </c>
      <c r="T30" s="101">
        <f t="shared" si="8"/>
        <v>54.54545454545454</v>
      </c>
      <c r="U30" s="102">
        <f t="shared" si="8"/>
        <v>63.917525773195869</v>
      </c>
      <c r="V30" s="103">
        <f t="shared" si="8"/>
        <v>59.183673469387756</v>
      </c>
      <c r="W30" s="101">
        <f t="shared" si="9"/>
        <v>40.74074074074074</v>
      </c>
      <c r="X30" s="102">
        <f t="shared" si="9"/>
        <v>46.774193548387096</v>
      </c>
      <c r="Y30" s="104">
        <f t="shared" si="9"/>
        <v>43.96551724137931</v>
      </c>
      <c r="Z30" s="72" t="s">
        <v>15</v>
      </c>
      <c r="AA30" s="18">
        <f>AA29+1</f>
        <v>4</v>
      </c>
      <c r="AB30" s="101">
        <f t="shared" si="11"/>
        <v>32.323232323232325</v>
      </c>
      <c r="AC30" s="102">
        <f t="shared" si="6"/>
        <v>34.020618556701031</v>
      </c>
      <c r="AD30" s="103">
        <f t="shared" si="6"/>
        <v>33.163265306122447</v>
      </c>
    </row>
    <row r="31" spans="1:30" s="86" customFormat="1" ht="12" customHeight="1" x14ac:dyDescent="0.15">
      <c r="A31" s="41" t="s">
        <v>52</v>
      </c>
      <c r="B31" s="174">
        <v>281</v>
      </c>
      <c r="C31" s="175">
        <v>287</v>
      </c>
      <c r="D31" s="42">
        <f t="shared" si="0"/>
        <v>568</v>
      </c>
      <c r="E31" s="174">
        <v>61</v>
      </c>
      <c r="F31" s="175">
        <v>58</v>
      </c>
      <c r="G31" s="42">
        <f t="shared" si="1"/>
        <v>119</v>
      </c>
      <c r="H31" s="174">
        <v>26</v>
      </c>
      <c r="I31" s="175">
        <v>36</v>
      </c>
      <c r="J31" s="42">
        <f t="shared" si="2"/>
        <v>62</v>
      </c>
      <c r="K31" s="174">
        <v>1</v>
      </c>
      <c r="L31" s="175">
        <v>0</v>
      </c>
      <c r="M31" s="42">
        <f t="shared" si="3"/>
        <v>1</v>
      </c>
      <c r="N31" s="174">
        <v>83</v>
      </c>
      <c r="O31" s="175">
        <v>68</v>
      </c>
      <c r="P31" s="42">
        <f t="shared" si="4"/>
        <v>151</v>
      </c>
      <c r="Q31" s="105">
        <f t="shared" si="7"/>
        <v>171</v>
      </c>
      <c r="R31" s="106">
        <f t="shared" si="7"/>
        <v>162</v>
      </c>
      <c r="S31" s="43">
        <f t="shared" si="5"/>
        <v>333</v>
      </c>
      <c r="T31" s="107">
        <f t="shared" si="8"/>
        <v>60.854092526690394</v>
      </c>
      <c r="U31" s="108">
        <f t="shared" si="8"/>
        <v>56.445993031358888</v>
      </c>
      <c r="V31" s="109">
        <f t="shared" si="8"/>
        <v>58.626760563380287</v>
      </c>
      <c r="W31" s="107">
        <f t="shared" si="9"/>
        <v>50.877192982456144</v>
      </c>
      <c r="X31" s="108">
        <f t="shared" si="9"/>
        <v>58.024691358024697</v>
      </c>
      <c r="Y31" s="110">
        <f t="shared" si="9"/>
        <v>54.354354354354349</v>
      </c>
      <c r="Z31" s="73" t="s">
        <v>16</v>
      </c>
      <c r="AA31" s="44">
        <v>1</v>
      </c>
      <c r="AB31" s="107">
        <f t="shared" si="11"/>
        <v>29.537366548042705</v>
      </c>
      <c r="AC31" s="108">
        <f t="shared" si="6"/>
        <v>23.693379790940767</v>
      </c>
      <c r="AD31" s="109">
        <f t="shared" si="6"/>
        <v>26.58450704225352</v>
      </c>
    </row>
    <row r="32" spans="1:30" ht="12" customHeight="1" x14ac:dyDescent="0.15">
      <c r="A32" s="12" t="s">
        <v>53</v>
      </c>
      <c r="B32" s="184">
        <v>48</v>
      </c>
      <c r="C32" s="185">
        <v>39</v>
      </c>
      <c r="D32" s="3">
        <f t="shared" si="0"/>
        <v>87</v>
      </c>
      <c r="E32" s="184">
        <v>10</v>
      </c>
      <c r="F32" s="185">
        <v>9</v>
      </c>
      <c r="G32" s="3">
        <f t="shared" si="1"/>
        <v>19</v>
      </c>
      <c r="H32" s="184">
        <v>4</v>
      </c>
      <c r="I32" s="185">
        <v>4</v>
      </c>
      <c r="J32" s="3">
        <f t="shared" si="2"/>
        <v>8</v>
      </c>
      <c r="K32" s="184">
        <v>1</v>
      </c>
      <c r="L32" s="185">
        <v>0</v>
      </c>
      <c r="M32" s="3">
        <f t="shared" si="3"/>
        <v>1</v>
      </c>
      <c r="N32" s="184">
        <v>22</v>
      </c>
      <c r="O32" s="185">
        <v>15</v>
      </c>
      <c r="P32" s="3">
        <f t="shared" si="4"/>
        <v>37</v>
      </c>
      <c r="Q32" s="99">
        <f t="shared" si="7"/>
        <v>37</v>
      </c>
      <c r="R32" s="100">
        <f t="shared" si="7"/>
        <v>28</v>
      </c>
      <c r="S32" s="4">
        <f t="shared" si="5"/>
        <v>65</v>
      </c>
      <c r="T32" s="101">
        <f t="shared" si="8"/>
        <v>77.083333333333343</v>
      </c>
      <c r="U32" s="102">
        <f t="shared" si="8"/>
        <v>71.794871794871796</v>
      </c>
      <c r="V32" s="103">
        <f t="shared" si="8"/>
        <v>74.712643678160916</v>
      </c>
      <c r="W32" s="101">
        <f t="shared" si="9"/>
        <v>37.837837837837839</v>
      </c>
      <c r="X32" s="102">
        <f t="shared" si="9"/>
        <v>46.428571428571431</v>
      </c>
      <c r="Y32" s="104">
        <f t="shared" si="9"/>
        <v>41.53846153846154</v>
      </c>
      <c r="Z32" s="72" t="s">
        <v>16</v>
      </c>
      <c r="AA32" s="18">
        <f>AA31+1</f>
        <v>2</v>
      </c>
      <c r="AB32" s="101">
        <f t="shared" si="11"/>
        <v>45.833333333333329</v>
      </c>
      <c r="AC32" s="102">
        <f t="shared" si="6"/>
        <v>38.461538461538467</v>
      </c>
      <c r="AD32" s="103">
        <f t="shared" si="6"/>
        <v>42.528735632183903</v>
      </c>
    </row>
    <row r="33" spans="1:30" s="86" customFormat="1" ht="12" customHeight="1" x14ac:dyDescent="0.15">
      <c r="A33" s="41" t="s">
        <v>54</v>
      </c>
      <c r="B33" s="174">
        <v>315</v>
      </c>
      <c r="C33" s="175">
        <v>325</v>
      </c>
      <c r="D33" s="42">
        <f t="shared" si="0"/>
        <v>640</v>
      </c>
      <c r="E33" s="174">
        <v>52</v>
      </c>
      <c r="F33" s="175">
        <v>51</v>
      </c>
      <c r="G33" s="42">
        <f t="shared" si="1"/>
        <v>103</v>
      </c>
      <c r="H33" s="174">
        <v>39</v>
      </c>
      <c r="I33" s="175">
        <v>46</v>
      </c>
      <c r="J33" s="42">
        <f t="shared" si="2"/>
        <v>85</v>
      </c>
      <c r="K33" s="174">
        <v>1</v>
      </c>
      <c r="L33" s="175">
        <v>0</v>
      </c>
      <c r="M33" s="42">
        <f t="shared" si="3"/>
        <v>1</v>
      </c>
      <c r="N33" s="174">
        <v>105</v>
      </c>
      <c r="O33" s="175">
        <v>101</v>
      </c>
      <c r="P33" s="42">
        <f t="shared" si="4"/>
        <v>206</v>
      </c>
      <c r="Q33" s="105">
        <f t="shared" si="7"/>
        <v>197</v>
      </c>
      <c r="R33" s="106">
        <f t="shared" si="7"/>
        <v>198</v>
      </c>
      <c r="S33" s="43">
        <f t="shared" si="5"/>
        <v>395</v>
      </c>
      <c r="T33" s="107">
        <f t="shared" si="8"/>
        <v>62.539682539682538</v>
      </c>
      <c r="U33" s="108">
        <f t="shared" si="8"/>
        <v>60.923076923076927</v>
      </c>
      <c r="V33" s="109">
        <f t="shared" si="8"/>
        <v>61.71875</v>
      </c>
      <c r="W33" s="107">
        <f t="shared" si="9"/>
        <v>46.192893401015226</v>
      </c>
      <c r="X33" s="108">
        <f t="shared" si="9"/>
        <v>48.98989898989899</v>
      </c>
      <c r="Y33" s="110">
        <f t="shared" si="9"/>
        <v>47.594936708860757</v>
      </c>
      <c r="Z33" s="73" t="s">
        <v>17</v>
      </c>
      <c r="AA33" s="44">
        <v>1</v>
      </c>
      <c r="AB33" s="107">
        <f t="shared" si="11"/>
        <v>33.333333333333329</v>
      </c>
      <c r="AC33" s="108">
        <f t="shared" si="6"/>
        <v>31.076923076923073</v>
      </c>
      <c r="AD33" s="109">
        <f t="shared" si="6"/>
        <v>32.1875</v>
      </c>
    </row>
    <row r="34" spans="1:30" ht="12" customHeight="1" x14ac:dyDescent="0.15">
      <c r="A34" s="11" t="s">
        <v>55</v>
      </c>
      <c r="B34" s="176">
        <v>454</v>
      </c>
      <c r="C34" s="177">
        <v>436</v>
      </c>
      <c r="D34" s="1">
        <f t="shared" si="0"/>
        <v>890</v>
      </c>
      <c r="E34" s="176">
        <v>74</v>
      </c>
      <c r="F34" s="177">
        <v>58</v>
      </c>
      <c r="G34" s="1">
        <f t="shared" si="1"/>
        <v>132</v>
      </c>
      <c r="H34" s="176">
        <v>38</v>
      </c>
      <c r="I34" s="177">
        <v>63</v>
      </c>
      <c r="J34" s="1">
        <f t="shared" si="2"/>
        <v>101</v>
      </c>
      <c r="K34" s="176">
        <v>2</v>
      </c>
      <c r="L34" s="177">
        <v>2</v>
      </c>
      <c r="M34" s="1">
        <f t="shared" si="3"/>
        <v>4</v>
      </c>
      <c r="N34" s="176">
        <v>119</v>
      </c>
      <c r="O34" s="177">
        <v>96</v>
      </c>
      <c r="P34" s="1">
        <f t="shared" si="4"/>
        <v>215</v>
      </c>
      <c r="Q34" s="87">
        <f t="shared" si="7"/>
        <v>233</v>
      </c>
      <c r="R34" s="88">
        <f t="shared" si="7"/>
        <v>219</v>
      </c>
      <c r="S34" s="2">
        <f t="shared" si="5"/>
        <v>452</v>
      </c>
      <c r="T34" s="89">
        <f t="shared" si="8"/>
        <v>51.321585903083701</v>
      </c>
      <c r="U34" s="90">
        <f t="shared" si="8"/>
        <v>50.22935779816514</v>
      </c>
      <c r="V34" s="91">
        <f t="shared" si="8"/>
        <v>50.786516853932582</v>
      </c>
      <c r="W34" s="89">
        <f t="shared" si="9"/>
        <v>48.068669527896994</v>
      </c>
      <c r="X34" s="90">
        <f t="shared" si="9"/>
        <v>55.25114155251142</v>
      </c>
      <c r="Y34" s="92">
        <f t="shared" si="9"/>
        <v>51.548672566371678</v>
      </c>
      <c r="Z34" s="70" t="s">
        <v>17</v>
      </c>
      <c r="AA34" s="17">
        <f>AA33+1</f>
        <v>2</v>
      </c>
      <c r="AB34" s="89">
        <f t="shared" si="11"/>
        <v>26.21145374449339</v>
      </c>
      <c r="AC34" s="90">
        <f t="shared" si="6"/>
        <v>22.018348623853214</v>
      </c>
      <c r="AD34" s="91">
        <f t="shared" si="6"/>
        <v>24.157303370786519</v>
      </c>
    </row>
    <row r="35" spans="1:30" s="86" customFormat="1" ht="12" customHeight="1" x14ac:dyDescent="0.15">
      <c r="A35" s="37" t="s">
        <v>56</v>
      </c>
      <c r="B35" s="178">
        <v>208</v>
      </c>
      <c r="C35" s="179">
        <v>190</v>
      </c>
      <c r="D35" s="38">
        <f t="shared" si="0"/>
        <v>398</v>
      </c>
      <c r="E35" s="178">
        <v>25</v>
      </c>
      <c r="F35" s="179">
        <v>28</v>
      </c>
      <c r="G35" s="38">
        <f t="shared" si="1"/>
        <v>53</v>
      </c>
      <c r="H35" s="178">
        <v>25</v>
      </c>
      <c r="I35" s="179">
        <v>22</v>
      </c>
      <c r="J35" s="38">
        <f t="shared" si="2"/>
        <v>47</v>
      </c>
      <c r="K35" s="178">
        <v>2</v>
      </c>
      <c r="L35" s="179">
        <v>0</v>
      </c>
      <c r="M35" s="38">
        <f t="shared" si="3"/>
        <v>2</v>
      </c>
      <c r="N35" s="178">
        <v>66</v>
      </c>
      <c r="O35" s="179">
        <v>61</v>
      </c>
      <c r="P35" s="38">
        <f t="shared" si="4"/>
        <v>127</v>
      </c>
      <c r="Q35" s="93">
        <f t="shared" si="7"/>
        <v>118</v>
      </c>
      <c r="R35" s="94">
        <f t="shared" si="7"/>
        <v>111</v>
      </c>
      <c r="S35" s="39">
        <f t="shared" si="5"/>
        <v>229</v>
      </c>
      <c r="T35" s="95">
        <f t="shared" si="8"/>
        <v>56.730769230769226</v>
      </c>
      <c r="U35" s="96">
        <f t="shared" si="8"/>
        <v>58.421052631578952</v>
      </c>
      <c r="V35" s="97">
        <f t="shared" si="8"/>
        <v>57.537688442211056</v>
      </c>
      <c r="W35" s="95">
        <f t="shared" si="9"/>
        <v>42.372881355932201</v>
      </c>
      <c r="X35" s="96">
        <f t="shared" si="9"/>
        <v>45.045045045045043</v>
      </c>
      <c r="Y35" s="98">
        <f t="shared" si="9"/>
        <v>43.668122270742359</v>
      </c>
      <c r="Z35" s="71" t="s">
        <v>17</v>
      </c>
      <c r="AA35" s="40">
        <f>AA34+1</f>
        <v>3</v>
      </c>
      <c r="AB35" s="95">
        <f t="shared" si="11"/>
        <v>31.73076923076923</v>
      </c>
      <c r="AC35" s="96">
        <f t="shared" si="6"/>
        <v>32.10526315789474</v>
      </c>
      <c r="AD35" s="97">
        <f t="shared" si="6"/>
        <v>31.909547738693465</v>
      </c>
    </row>
    <row r="36" spans="1:30" ht="12" customHeight="1" x14ac:dyDescent="0.15">
      <c r="A36" s="11" t="s">
        <v>57</v>
      </c>
      <c r="B36" s="176">
        <v>209</v>
      </c>
      <c r="C36" s="177">
        <v>210</v>
      </c>
      <c r="D36" s="1">
        <f t="shared" si="0"/>
        <v>419</v>
      </c>
      <c r="E36" s="176">
        <v>27</v>
      </c>
      <c r="F36" s="177">
        <v>30</v>
      </c>
      <c r="G36" s="1">
        <f t="shared" si="1"/>
        <v>57</v>
      </c>
      <c r="H36" s="176">
        <v>30</v>
      </c>
      <c r="I36" s="177">
        <v>34</v>
      </c>
      <c r="J36" s="1">
        <f t="shared" si="2"/>
        <v>64</v>
      </c>
      <c r="K36" s="176">
        <v>2</v>
      </c>
      <c r="L36" s="177">
        <v>0</v>
      </c>
      <c r="M36" s="1">
        <f t="shared" si="3"/>
        <v>2</v>
      </c>
      <c r="N36" s="176">
        <v>47</v>
      </c>
      <c r="O36" s="177">
        <v>41</v>
      </c>
      <c r="P36" s="1">
        <f t="shared" si="4"/>
        <v>88</v>
      </c>
      <c r="Q36" s="87">
        <f t="shared" si="7"/>
        <v>106</v>
      </c>
      <c r="R36" s="88">
        <f t="shared" si="7"/>
        <v>105</v>
      </c>
      <c r="S36" s="2">
        <f t="shared" si="5"/>
        <v>211</v>
      </c>
      <c r="T36" s="89">
        <f t="shared" si="8"/>
        <v>50.717703349282296</v>
      </c>
      <c r="U36" s="90">
        <f t="shared" si="8"/>
        <v>50</v>
      </c>
      <c r="V36" s="91">
        <f t="shared" si="8"/>
        <v>50.35799522673031</v>
      </c>
      <c r="W36" s="89">
        <f t="shared" si="9"/>
        <v>53.773584905660378</v>
      </c>
      <c r="X36" s="90">
        <f t="shared" si="9"/>
        <v>60.952380952380956</v>
      </c>
      <c r="Y36" s="92">
        <f t="shared" si="9"/>
        <v>57.345971563981045</v>
      </c>
      <c r="Z36" s="70" t="s">
        <v>17</v>
      </c>
      <c r="AA36" s="17">
        <f>AA35+1</f>
        <v>4</v>
      </c>
      <c r="AB36" s="89">
        <f t="shared" si="11"/>
        <v>22.488038277511961</v>
      </c>
      <c r="AC36" s="90">
        <f t="shared" si="6"/>
        <v>19.523809523809526</v>
      </c>
      <c r="AD36" s="91">
        <f t="shared" si="6"/>
        <v>21.002386634844868</v>
      </c>
    </row>
    <row r="37" spans="1:30" s="86" customFormat="1" ht="12" customHeight="1" x14ac:dyDescent="0.15">
      <c r="A37" s="45" t="s">
        <v>58</v>
      </c>
      <c r="B37" s="180">
        <v>2048</v>
      </c>
      <c r="C37" s="181">
        <v>2152</v>
      </c>
      <c r="D37" s="46">
        <f t="shared" si="0"/>
        <v>4200</v>
      </c>
      <c r="E37" s="180">
        <v>250</v>
      </c>
      <c r="F37" s="181">
        <v>264</v>
      </c>
      <c r="G37" s="46">
        <f t="shared" si="1"/>
        <v>514</v>
      </c>
      <c r="H37" s="180">
        <v>189</v>
      </c>
      <c r="I37" s="181">
        <v>275</v>
      </c>
      <c r="J37" s="46">
        <f t="shared" si="2"/>
        <v>464</v>
      </c>
      <c r="K37" s="180">
        <v>8</v>
      </c>
      <c r="L37" s="181">
        <v>12</v>
      </c>
      <c r="M37" s="46">
        <f t="shared" si="3"/>
        <v>20</v>
      </c>
      <c r="N37" s="180">
        <v>584</v>
      </c>
      <c r="O37" s="181">
        <v>547</v>
      </c>
      <c r="P37" s="46">
        <f t="shared" si="4"/>
        <v>1131</v>
      </c>
      <c r="Q37" s="111">
        <f t="shared" si="7"/>
        <v>1031</v>
      </c>
      <c r="R37" s="112">
        <f t="shared" si="7"/>
        <v>1098</v>
      </c>
      <c r="S37" s="47">
        <f t="shared" si="5"/>
        <v>2129</v>
      </c>
      <c r="T37" s="113">
        <f t="shared" si="8"/>
        <v>50.341796875</v>
      </c>
      <c r="U37" s="114">
        <f t="shared" si="8"/>
        <v>51.02230483271375</v>
      </c>
      <c r="V37" s="115">
        <f t="shared" si="8"/>
        <v>50.690476190476183</v>
      </c>
      <c r="W37" s="113">
        <f t="shared" si="9"/>
        <v>42.580019398642094</v>
      </c>
      <c r="X37" s="114">
        <f t="shared" si="9"/>
        <v>49.089253187613849</v>
      </c>
      <c r="Y37" s="116">
        <f t="shared" si="9"/>
        <v>45.937059652418974</v>
      </c>
      <c r="Z37" s="74" t="s">
        <v>17</v>
      </c>
      <c r="AA37" s="48">
        <f>AA36+1</f>
        <v>5</v>
      </c>
      <c r="AB37" s="113">
        <f t="shared" si="11"/>
        <v>28.515625</v>
      </c>
      <c r="AC37" s="114">
        <f t="shared" si="6"/>
        <v>25.418215613382898</v>
      </c>
      <c r="AD37" s="115">
        <f t="shared" si="6"/>
        <v>26.928571428571431</v>
      </c>
    </row>
    <row r="38" spans="1:30" ht="12" customHeight="1" x14ac:dyDescent="0.15">
      <c r="A38" s="13" t="s">
        <v>59</v>
      </c>
      <c r="B38" s="182">
        <v>751</v>
      </c>
      <c r="C38" s="183">
        <v>723</v>
      </c>
      <c r="D38" s="28">
        <f t="shared" si="0"/>
        <v>1474</v>
      </c>
      <c r="E38" s="182">
        <v>117</v>
      </c>
      <c r="F38" s="183">
        <v>120</v>
      </c>
      <c r="G38" s="28">
        <f t="shared" si="1"/>
        <v>237</v>
      </c>
      <c r="H38" s="182">
        <v>64</v>
      </c>
      <c r="I38" s="183">
        <v>93</v>
      </c>
      <c r="J38" s="28">
        <f t="shared" si="2"/>
        <v>157</v>
      </c>
      <c r="K38" s="182">
        <v>3</v>
      </c>
      <c r="L38" s="183">
        <v>1</v>
      </c>
      <c r="M38" s="28">
        <f t="shared" si="3"/>
        <v>4</v>
      </c>
      <c r="N38" s="182">
        <v>196</v>
      </c>
      <c r="O38" s="183">
        <v>162</v>
      </c>
      <c r="P38" s="28">
        <f t="shared" si="4"/>
        <v>358</v>
      </c>
      <c r="Q38" s="117">
        <f t="shared" ref="Q38:R60" si="12">SUMIF($E$4:$P$4,Q$4,$E38:$P38)</f>
        <v>380</v>
      </c>
      <c r="R38" s="118">
        <f t="shared" si="12"/>
        <v>376</v>
      </c>
      <c r="S38" s="29">
        <f t="shared" si="5"/>
        <v>756</v>
      </c>
      <c r="T38" s="119">
        <f t="shared" si="8"/>
        <v>50.599201065246334</v>
      </c>
      <c r="U38" s="120">
        <f t="shared" si="8"/>
        <v>52.005532503457822</v>
      </c>
      <c r="V38" s="121">
        <f t="shared" si="8"/>
        <v>51.28900949796472</v>
      </c>
      <c r="W38" s="119">
        <f t="shared" si="9"/>
        <v>47.631578947368418</v>
      </c>
      <c r="X38" s="120">
        <f t="shared" si="9"/>
        <v>56.648936170212771</v>
      </c>
      <c r="Y38" s="122">
        <f t="shared" si="9"/>
        <v>52.116402116402114</v>
      </c>
      <c r="Z38" s="75" t="s">
        <v>18</v>
      </c>
      <c r="AA38" s="19">
        <v>1</v>
      </c>
      <c r="AB38" s="119">
        <f t="shared" si="11"/>
        <v>26.098535286284953</v>
      </c>
      <c r="AC38" s="120">
        <f t="shared" si="6"/>
        <v>22.40663900414938</v>
      </c>
      <c r="AD38" s="121">
        <f t="shared" si="6"/>
        <v>24.287652645861602</v>
      </c>
    </row>
    <row r="39" spans="1:30" s="86" customFormat="1" ht="12" customHeight="1" x14ac:dyDescent="0.15">
      <c r="A39" s="37" t="s">
        <v>60</v>
      </c>
      <c r="B39" s="178">
        <v>1099</v>
      </c>
      <c r="C39" s="179">
        <v>1089</v>
      </c>
      <c r="D39" s="38">
        <f t="shared" si="0"/>
        <v>2188</v>
      </c>
      <c r="E39" s="178">
        <v>130</v>
      </c>
      <c r="F39" s="179">
        <v>112</v>
      </c>
      <c r="G39" s="38">
        <f t="shared" si="1"/>
        <v>242</v>
      </c>
      <c r="H39" s="178">
        <v>103</v>
      </c>
      <c r="I39" s="179">
        <v>149</v>
      </c>
      <c r="J39" s="38">
        <f t="shared" si="2"/>
        <v>252</v>
      </c>
      <c r="K39" s="178">
        <v>23</v>
      </c>
      <c r="L39" s="179">
        <v>16</v>
      </c>
      <c r="M39" s="38">
        <f t="shared" si="3"/>
        <v>39</v>
      </c>
      <c r="N39" s="178">
        <v>354</v>
      </c>
      <c r="O39" s="179">
        <v>288</v>
      </c>
      <c r="P39" s="38">
        <f t="shared" si="4"/>
        <v>642</v>
      </c>
      <c r="Q39" s="93">
        <f t="shared" si="12"/>
        <v>610</v>
      </c>
      <c r="R39" s="94">
        <f t="shared" si="12"/>
        <v>565</v>
      </c>
      <c r="S39" s="39">
        <f t="shared" si="5"/>
        <v>1175</v>
      </c>
      <c r="T39" s="95">
        <f t="shared" si="8"/>
        <v>55.505004549590545</v>
      </c>
      <c r="U39" s="96">
        <f t="shared" si="8"/>
        <v>51.882460973370058</v>
      </c>
      <c r="V39" s="97">
        <f t="shared" si="8"/>
        <v>53.702010968921385</v>
      </c>
      <c r="W39" s="95">
        <f t="shared" si="9"/>
        <v>38.196721311475414</v>
      </c>
      <c r="X39" s="96">
        <f t="shared" si="9"/>
        <v>46.194690265486727</v>
      </c>
      <c r="Y39" s="98">
        <f t="shared" si="9"/>
        <v>42.042553191489361</v>
      </c>
      <c r="Z39" s="71" t="s">
        <v>18</v>
      </c>
      <c r="AA39" s="40">
        <f>AA38+1</f>
        <v>2</v>
      </c>
      <c r="AB39" s="95">
        <f t="shared" si="11"/>
        <v>32.21110100090992</v>
      </c>
      <c r="AC39" s="96">
        <f t="shared" si="6"/>
        <v>26.446280991735538</v>
      </c>
      <c r="AD39" s="97">
        <f t="shared" si="6"/>
        <v>29.341864716636195</v>
      </c>
    </row>
    <row r="40" spans="1:30" ht="12" customHeight="1" x14ac:dyDescent="0.15">
      <c r="A40" s="12" t="s">
        <v>61</v>
      </c>
      <c r="B40" s="184">
        <v>494</v>
      </c>
      <c r="C40" s="185">
        <v>502</v>
      </c>
      <c r="D40" s="3">
        <f t="shared" si="0"/>
        <v>996</v>
      </c>
      <c r="E40" s="184">
        <v>53</v>
      </c>
      <c r="F40" s="185">
        <v>44</v>
      </c>
      <c r="G40" s="3">
        <f t="shared" si="1"/>
        <v>97</v>
      </c>
      <c r="H40" s="184">
        <v>76</v>
      </c>
      <c r="I40" s="185">
        <v>97</v>
      </c>
      <c r="J40" s="3">
        <f t="shared" si="2"/>
        <v>173</v>
      </c>
      <c r="K40" s="184">
        <v>0</v>
      </c>
      <c r="L40" s="185">
        <v>1</v>
      </c>
      <c r="M40" s="3">
        <f t="shared" si="3"/>
        <v>1</v>
      </c>
      <c r="N40" s="184">
        <v>152</v>
      </c>
      <c r="O40" s="185">
        <v>132</v>
      </c>
      <c r="P40" s="3">
        <f t="shared" si="4"/>
        <v>284</v>
      </c>
      <c r="Q40" s="99">
        <f t="shared" si="12"/>
        <v>281</v>
      </c>
      <c r="R40" s="100">
        <f t="shared" si="12"/>
        <v>274</v>
      </c>
      <c r="S40" s="4">
        <f t="shared" si="5"/>
        <v>555</v>
      </c>
      <c r="T40" s="101">
        <f t="shared" si="8"/>
        <v>56.882591093117405</v>
      </c>
      <c r="U40" s="102">
        <f t="shared" si="8"/>
        <v>54.581673306772906</v>
      </c>
      <c r="V40" s="103">
        <f t="shared" si="8"/>
        <v>55.722891566265062</v>
      </c>
      <c r="W40" s="101">
        <f t="shared" si="9"/>
        <v>45.907473309608541</v>
      </c>
      <c r="X40" s="102">
        <f t="shared" si="9"/>
        <v>51.459854014598541</v>
      </c>
      <c r="Y40" s="104">
        <f t="shared" si="9"/>
        <v>48.648648648648653</v>
      </c>
      <c r="Z40" s="72" t="s">
        <v>18</v>
      </c>
      <c r="AA40" s="18">
        <f>AA39+1</f>
        <v>3</v>
      </c>
      <c r="AB40" s="101">
        <f t="shared" si="11"/>
        <v>30.76923076923077</v>
      </c>
      <c r="AC40" s="102">
        <f t="shared" si="6"/>
        <v>26.294820717131472</v>
      </c>
      <c r="AD40" s="103">
        <f t="shared" si="6"/>
        <v>28.514056224899598</v>
      </c>
    </row>
    <row r="41" spans="1:30" s="86" customFormat="1" ht="12" customHeight="1" x14ac:dyDescent="0.15">
      <c r="A41" s="41" t="s">
        <v>62</v>
      </c>
      <c r="B41" s="174">
        <v>1660</v>
      </c>
      <c r="C41" s="175">
        <v>1702</v>
      </c>
      <c r="D41" s="42">
        <f t="shared" si="0"/>
        <v>3362</v>
      </c>
      <c r="E41" s="174">
        <v>97</v>
      </c>
      <c r="F41" s="175">
        <v>94</v>
      </c>
      <c r="G41" s="42">
        <f t="shared" si="1"/>
        <v>191</v>
      </c>
      <c r="H41" s="174">
        <v>272</v>
      </c>
      <c r="I41" s="175">
        <v>384</v>
      </c>
      <c r="J41" s="42">
        <f t="shared" si="2"/>
        <v>656</v>
      </c>
      <c r="K41" s="174">
        <v>4</v>
      </c>
      <c r="L41" s="175">
        <v>2</v>
      </c>
      <c r="M41" s="42">
        <f t="shared" si="3"/>
        <v>6</v>
      </c>
      <c r="N41" s="174">
        <v>499</v>
      </c>
      <c r="O41" s="175">
        <v>483</v>
      </c>
      <c r="P41" s="42">
        <f t="shared" si="4"/>
        <v>982</v>
      </c>
      <c r="Q41" s="105">
        <f t="shared" si="12"/>
        <v>872</v>
      </c>
      <c r="R41" s="106">
        <f t="shared" si="12"/>
        <v>963</v>
      </c>
      <c r="S41" s="43">
        <f t="shared" si="5"/>
        <v>1835</v>
      </c>
      <c r="T41" s="107">
        <f t="shared" si="8"/>
        <v>52.53012048192771</v>
      </c>
      <c r="U41" s="108">
        <f t="shared" si="8"/>
        <v>56.580493537015272</v>
      </c>
      <c r="V41" s="109">
        <f t="shared" si="8"/>
        <v>54.580606781677574</v>
      </c>
      <c r="W41" s="107">
        <f t="shared" si="9"/>
        <v>42.316513761467888</v>
      </c>
      <c r="X41" s="108">
        <f t="shared" si="9"/>
        <v>49.636552440290757</v>
      </c>
      <c r="Y41" s="110">
        <f t="shared" si="9"/>
        <v>46.15803814713896</v>
      </c>
      <c r="Z41" s="73" t="s">
        <v>19</v>
      </c>
      <c r="AA41" s="44">
        <v>1</v>
      </c>
      <c r="AB41" s="107">
        <f t="shared" si="11"/>
        <v>30.060240963855421</v>
      </c>
      <c r="AC41" s="108">
        <f t="shared" si="6"/>
        <v>28.378378378378379</v>
      </c>
      <c r="AD41" s="109">
        <f t="shared" si="6"/>
        <v>29.208804283164785</v>
      </c>
    </row>
    <row r="42" spans="1:30" ht="12" customHeight="1" x14ac:dyDescent="0.15">
      <c r="A42" s="11" t="s">
        <v>63</v>
      </c>
      <c r="B42" s="176">
        <v>705</v>
      </c>
      <c r="C42" s="177">
        <v>777</v>
      </c>
      <c r="D42" s="1">
        <f t="shared" si="0"/>
        <v>1482</v>
      </c>
      <c r="E42" s="176">
        <v>62</v>
      </c>
      <c r="F42" s="177">
        <v>45</v>
      </c>
      <c r="G42" s="1">
        <f t="shared" si="1"/>
        <v>107</v>
      </c>
      <c r="H42" s="176">
        <v>153</v>
      </c>
      <c r="I42" s="177">
        <v>197</v>
      </c>
      <c r="J42" s="1">
        <f t="shared" si="2"/>
        <v>350</v>
      </c>
      <c r="K42" s="176">
        <v>3</v>
      </c>
      <c r="L42" s="177">
        <v>6</v>
      </c>
      <c r="M42" s="1">
        <f t="shared" si="3"/>
        <v>9</v>
      </c>
      <c r="N42" s="176">
        <v>202</v>
      </c>
      <c r="O42" s="177">
        <v>161</v>
      </c>
      <c r="P42" s="1">
        <f t="shared" si="4"/>
        <v>363</v>
      </c>
      <c r="Q42" s="87">
        <f t="shared" si="12"/>
        <v>420</v>
      </c>
      <c r="R42" s="88">
        <f t="shared" si="12"/>
        <v>409</v>
      </c>
      <c r="S42" s="2">
        <f t="shared" si="5"/>
        <v>829</v>
      </c>
      <c r="T42" s="89">
        <f t="shared" si="8"/>
        <v>59.574468085106382</v>
      </c>
      <c r="U42" s="90">
        <f t="shared" si="8"/>
        <v>52.638352638352636</v>
      </c>
      <c r="V42" s="91">
        <f t="shared" si="8"/>
        <v>55.937921727395413</v>
      </c>
      <c r="W42" s="89">
        <f t="shared" si="9"/>
        <v>51.19047619047619</v>
      </c>
      <c r="X42" s="90">
        <f t="shared" si="9"/>
        <v>59.168704156479215</v>
      </c>
      <c r="Y42" s="92">
        <f t="shared" si="9"/>
        <v>55.126658624849213</v>
      </c>
      <c r="Z42" s="70" t="s">
        <v>19</v>
      </c>
      <c r="AA42" s="17">
        <f>AA41+1</f>
        <v>2</v>
      </c>
      <c r="AB42" s="89">
        <f t="shared" si="11"/>
        <v>28.652482269503547</v>
      </c>
      <c r="AC42" s="90">
        <f t="shared" si="6"/>
        <v>20.72072072072072</v>
      </c>
      <c r="AD42" s="91">
        <f t="shared" si="6"/>
        <v>24.493927125506072</v>
      </c>
    </row>
    <row r="43" spans="1:30" s="86" customFormat="1" ht="12" customHeight="1" x14ac:dyDescent="0.15">
      <c r="A43" s="37" t="s">
        <v>64</v>
      </c>
      <c r="B43" s="178">
        <v>485</v>
      </c>
      <c r="C43" s="179">
        <v>497</v>
      </c>
      <c r="D43" s="38">
        <f t="shared" si="0"/>
        <v>982</v>
      </c>
      <c r="E43" s="178">
        <v>34</v>
      </c>
      <c r="F43" s="179">
        <v>28</v>
      </c>
      <c r="G43" s="38">
        <f t="shared" si="1"/>
        <v>62</v>
      </c>
      <c r="H43" s="178">
        <v>65</v>
      </c>
      <c r="I43" s="179">
        <v>82</v>
      </c>
      <c r="J43" s="38">
        <f t="shared" si="2"/>
        <v>147</v>
      </c>
      <c r="K43" s="178">
        <v>3</v>
      </c>
      <c r="L43" s="179">
        <v>0</v>
      </c>
      <c r="M43" s="38">
        <f t="shared" si="3"/>
        <v>3</v>
      </c>
      <c r="N43" s="178">
        <v>213</v>
      </c>
      <c r="O43" s="179">
        <v>192</v>
      </c>
      <c r="P43" s="38">
        <f t="shared" si="4"/>
        <v>405</v>
      </c>
      <c r="Q43" s="93">
        <f t="shared" si="12"/>
        <v>315</v>
      </c>
      <c r="R43" s="94">
        <f t="shared" si="12"/>
        <v>302</v>
      </c>
      <c r="S43" s="39">
        <f t="shared" si="5"/>
        <v>617</v>
      </c>
      <c r="T43" s="95">
        <f t="shared" si="8"/>
        <v>64.948453608247419</v>
      </c>
      <c r="U43" s="96">
        <f t="shared" si="8"/>
        <v>60.764587525150901</v>
      </c>
      <c r="V43" s="97">
        <f t="shared" si="8"/>
        <v>62.830957230142573</v>
      </c>
      <c r="W43" s="95">
        <f t="shared" si="9"/>
        <v>31.428571428571427</v>
      </c>
      <c r="X43" s="96">
        <f t="shared" si="9"/>
        <v>36.423841059602644</v>
      </c>
      <c r="Y43" s="98">
        <f t="shared" si="9"/>
        <v>33.873581847649916</v>
      </c>
      <c r="Z43" s="71" t="s">
        <v>19</v>
      </c>
      <c r="AA43" s="40">
        <f>AA42+1</f>
        <v>3</v>
      </c>
      <c r="AB43" s="95">
        <f t="shared" si="11"/>
        <v>43.917525773195877</v>
      </c>
      <c r="AC43" s="96">
        <f t="shared" si="6"/>
        <v>38.631790744466798</v>
      </c>
      <c r="AD43" s="97">
        <f t="shared" si="6"/>
        <v>41.242362525458248</v>
      </c>
    </row>
    <row r="44" spans="1:30" ht="12" customHeight="1" x14ac:dyDescent="0.15">
      <c r="A44" s="11" t="s">
        <v>65</v>
      </c>
      <c r="B44" s="176">
        <v>985</v>
      </c>
      <c r="C44" s="177">
        <v>975</v>
      </c>
      <c r="D44" s="1">
        <f t="shared" si="0"/>
        <v>1960</v>
      </c>
      <c r="E44" s="176">
        <v>65</v>
      </c>
      <c r="F44" s="177">
        <v>55</v>
      </c>
      <c r="G44" s="1">
        <f t="shared" si="1"/>
        <v>120</v>
      </c>
      <c r="H44" s="176">
        <v>147</v>
      </c>
      <c r="I44" s="177">
        <v>216</v>
      </c>
      <c r="J44" s="1">
        <f t="shared" si="2"/>
        <v>363</v>
      </c>
      <c r="K44" s="176">
        <v>1</v>
      </c>
      <c r="L44" s="177">
        <v>2</v>
      </c>
      <c r="M44" s="1">
        <f t="shared" si="3"/>
        <v>3</v>
      </c>
      <c r="N44" s="176">
        <v>313</v>
      </c>
      <c r="O44" s="177">
        <v>245</v>
      </c>
      <c r="P44" s="1">
        <f t="shared" si="4"/>
        <v>558</v>
      </c>
      <c r="Q44" s="87">
        <f t="shared" si="12"/>
        <v>526</v>
      </c>
      <c r="R44" s="88">
        <f t="shared" si="12"/>
        <v>518</v>
      </c>
      <c r="S44" s="2">
        <f t="shared" si="5"/>
        <v>1044</v>
      </c>
      <c r="T44" s="89">
        <f t="shared" si="8"/>
        <v>53.401015228426395</v>
      </c>
      <c r="U44" s="90">
        <f t="shared" si="8"/>
        <v>53.128205128205131</v>
      </c>
      <c r="V44" s="91">
        <f t="shared" si="8"/>
        <v>53.265306122448976</v>
      </c>
      <c r="W44" s="89">
        <f t="shared" si="9"/>
        <v>40.304182509505701</v>
      </c>
      <c r="X44" s="90">
        <f t="shared" si="9"/>
        <v>52.316602316602314</v>
      </c>
      <c r="Y44" s="92">
        <f t="shared" si="9"/>
        <v>46.264367816091955</v>
      </c>
      <c r="Z44" s="70" t="s">
        <v>19</v>
      </c>
      <c r="AA44" s="17">
        <f>AA43+1</f>
        <v>4</v>
      </c>
      <c r="AB44" s="89">
        <f t="shared" si="11"/>
        <v>31.776649746192891</v>
      </c>
      <c r="AC44" s="90">
        <f t="shared" si="6"/>
        <v>25.128205128205128</v>
      </c>
      <c r="AD44" s="91">
        <f t="shared" si="6"/>
        <v>28.469387755102044</v>
      </c>
    </row>
    <row r="45" spans="1:30" s="86" customFormat="1" ht="12" customHeight="1" x14ac:dyDescent="0.15">
      <c r="A45" s="45" t="s">
        <v>66</v>
      </c>
      <c r="B45" s="180">
        <v>1125</v>
      </c>
      <c r="C45" s="181">
        <v>1034</v>
      </c>
      <c r="D45" s="46">
        <f t="shared" si="0"/>
        <v>2159</v>
      </c>
      <c r="E45" s="180">
        <v>47</v>
      </c>
      <c r="F45" s="181">
        <v>45</v>
      </c>
      <c r="G45" s="46">
        <f t="shared" si="1"/>
        <v>92</v>
      </c>
      <c r="H45" s="180">
        <v>201</v>
      </c>
      <c r="I45" s="181">
        <v>278</v>
      </c>
      <c r="J45" s="46">
        <f t="shared" si="2"/>
        <v>479</v>
      </c>
      <c r="K45" s="180">
        <v>2</v>
      </c>
      <c r="L45" s="181">
        <v>1</v>
      </c>
      <c r="M45" s="46">
        <f t="shared" si="3"/>
        <v>3</v>
      </c>
      <c r="N45" s="180">
        <v>271</v>
      </c>
      <c r="O45" s="181">
        <v>200</v>
      </c>
      <c r="P45" s="46">
        <f t="shared" si="4"/>
        <v>471</v>
      </c>
      <c r="Q45" s="111">
        <f t="shared" si="12"/>
        <v>521</v>
      </c>
      <c r="R45" s="112">
        <f t="shared" si="12"/>
        <v>524</v>
      </c>
      <c r="S45" s="47">
        <f t="shared" si="5"/>
        <v>1045</v>
      </c>
      <c r="T45" s="113">
        <f t="shared" si="8"/>
        <v>46.31111111111111</v>
      </c>
      <c r="U45" s="114">
        <f t="shared" si="8"/>
        <v>50.676982591876211</v>
      </c>
      <c r="V45" s="115">
        <f t="shared" si="8"/>
        <v>48.402037980546545</v>
      </c>
      <c r="W45" s="113">
        <f t="shared" si="9"/>
        <v>47.600767754318618</v>
      </c>
      <c r="X45" s="114">
        <f t="shared" si="9"/>
        <v>61.641221374045806</v>
      </c>
      <c r="Y45" s="116">
        <f t="shared" si="9"/>
        <v>54.641148325358856</v>
      </c>
      <c r="Z45" s="74" t="s">
        <v>19</v>
      </c>
      <c r="AA45" s="48">
        <f>AA44+1</f>
        <v>5</v>
      </c>
      <c r="AB45" s="113">
        <f t="shared" si="11"/>
        <v>24.088888888888889</v>
      </c>
      <c r="AC45" s="114">
        <f t="shared" si="6"/>
        <v>19.342359767891683</v>
      </c>
      <c r="AD45" s="115">
        <f t="shared" si="6"/>
        <v>21.815655396016677</v>
      </c>
    </row>
    <row r="46" spans="1:30" ht="12" customHeight="1" x14ac:dyDescent="0.15">
      <c r="A46" s="13" t="s">
        <v>67</v>
      </c>
      <c r="B46" s="182">
        <v>395</v>
      </c>
      <c r="C46" s="183">
        <v>393</v>
      </c>
      <c r="D46" s="28">
        <f t="shared" si="0"/>
        <v>788</v>
      </c>
      <c r="E46" s="182">
        <v>24</v>
      </c>
      <c r="F46" s="183">
        <v>19</v>
      </c>
      <c r="G46" s="28">
        <f t="shared" si="1"/>
        <v>43</v>
      </c>
      <c r="H46" s="182">
        <v>58</v>
      </c>
      <c r="I46" s="183">
        <v>78</v>
      </c>
      <c r="J46" s="28">
        <f t="shared" si="2"/>
        <v>136</v>
      </c>
      <c r="K46" s="182">
        <v>1</v>
      </c>
      <c r="L46" s="183">
        <v>3</v>
      </c>
      <c r="M46" s="28">
        <f t="shared" si="3"/>
        <v>4</v>
      </c>
      <c r="N46" s="182">
        <v>142</v>
      </c>
      <c r="O46" s="183">
        <v>115</v>
      </c>
      <c r="P46" s="28">
        <f t="shared" si="4"/>
        <v>257</v>
      </c>
      <c r="Q46" s="117">
        <f t="shared" si="12"/>
        <v>225</v>
      </c>
      <c r="R46" s="118">
        <f t="shared" si="12"/>
        <v>215</v>
      </c>
      <c r="S46" s="29">
        <f t="shared" si="5"/>
        <v>440</v>
      </c>
      <c r="T46" s="119">
        <f t="shared" si="8"/>
        <v>56.962025316455701</v>
      </c>
      <c r="U46" s="120">
        <f t="shared" si="8"/>
        <v>54.707379134860048</v>
      </c>
      <c r="V46" s="121">
        <f t="shared" si="8"/>
        <v>55.837563451776653</v>
      </c>
      <c r="W46" s="119">
        <f t="shared" si="9"/>
        <v>36.444444444444443</v>
      </c>
      <c r="X46" s="120">
        <f t="shared" si="9"/>
        <v>45.116279069767437</v>
      </c>
      <c r="Y46" s="122">
        <f t="shared" si="9"/>
        <v>40.68181818181818</v>
      </c>
      <c r="Z46" s="75" t="s">
        <v>20</v>
      </c>
      <c r="AA46" s="19">
        <v>1</v>
      </c>
      <c r="AB46" s="119">
        <f t="shared" si="11"/>
        <v>35.949367088607595</v>
      </c>
      <c r="AC46" s="120">
        <f t="shared" si="6"/>
        <v>29.262086513994912</v>
      </c>
      <c r="AD46" s="121">
        <f t="shared" si="6"/>
        <v>32.614213197969541</v>
      </c>
    </row>
    <row r="47" spans="1:30" s="86" customFormat="1" ht="12" customHeight="1" x14ac:dyDescent="0.15">
      <c r="A47" s="37" t="s">
        <v>68</v>
      </c>
      <c r="B47" s="178">
        <v>159</v>
      </c>
      <c r="C47" s="179">
        <v>169</v>
      </c>
      <c r="D47" s="38">
        <f t="shared" si="0"/>
        <v>328</v>
      </c>
      <c r="E47" s="178">
        <v>12</v>
      </c>
      <c r="F47" s="179">
        <v>6</v>
      </c>
      <c r="G47" s="38">
        <f t="shared" si="1"/>
        <v>18</v>
      </c>
      <c r="H47" s="178">
        <v>23</v>
      </c>
      <c r="I47" s="179">
        <v>34</v>
      </c>
      <c r="J47" s="38">
        <f t="shared" si="2"/>
        <v>57</v>
      </c>
      <c r="K47" s="178">
        <v>1</v>
      </c>
      <c r="L47" s="179">
        <v>0</v>
      </c>
      <c r="M47" s="38">
        <f t="shared" si="3"/>
        <v>1</v>
      </c>
      <c r="N47" s="178">
        <v>82</v>
      </c>
      <c r="O47" s="179">
        <v>61</v>
      </c>
      <c r="P47" s="38">
        <f t="shared" si="4"/>
        <v>143</v>
      </c>
      <c r="Q47" s="93">
        <f t="shared" si="12"/>
        <v>118</v>
      </c>
      <c r="R47" s="94">
        <f t="shared" si="12"/>
        <v>101</v>
      </c>
      <c r="S47" s="39">
        <f t="shared" si="5"/>
        <v>219</v>
      </c>
      <c r="T47" s="95">
        <f t="shared" si="8"/>
        <v>74.213836477987414</v>
      </c>
      <c r="U47" s="96">
        <f t="shared" si="8"/>
        <v>59.76331360946746</v>
      </c>
      <c r="V47" s="97">
        <f t="shared" si="8"/>
        <v>66.768292682926827</v>
      </c>
      <c r="W47" s="95">
        <f t="shared" si="9"/>
        <v>29.66101694915254</v>
      </c>
      <c r="X47" s="96">
        <f t="shared" si="9"/>
        <v>39.603960396039604</v>
      </c>
      <c r="Y47" s="98">
        <f t="shared" si="9"/>
        <v>34.246575342465754</v>
      </c>
      <c r="Z47" s="71" t="s">
        <v>20</v>
      </c>
      <c r="AA47" s="40">
        <f t="shared" ref="AA47:AA60" si="13">AA46+1</f>
        <v>2</v>
      </c>
      <c r="AB47" s="95">
        <f t="shared" si="11"/>
        <v>51.572327044025158</v>
      </c>
      <c r="AC47" s="96">
        <f t="shared" si="6"/>
        <v>36.094674556213022</v>
      </c>
      <c r="AD47" s="97">
        <f t="shared" si="6"/>
        <v>43.597560975609753</v>
      </c>
    </row>
    <row r="48" spans="1:30" ht="12" customHeight="1" x14ac:dyDescent="0.15">
      <c r="A48" s="11" t="s">
        <v>69</v>
      </c>
      <c r="B48" s="176">
        <v>184</v>
      </c>
      <c r="C48" s="177">
        <v>193</v>
      </c>
      <c r="D48" s="1">
        <f t="shared" si="0"/>
        <v>377</v>
      </c>
      <c r="E48" s="176">
        <v>16</v>
      </c>
      <c r="F48" s="177">
        <v>17</v>
      </c>
      <c r="G48" s="1">
        <f t="shared" si="1"/>
        <v>33</v>
      </c>
      <c r="H48" s="176">
        <v>28</v>
      </c>
      <c r="I48" s="177">
        <v>42</v>
      </c>
      <c r="J48" s="1">
        <f t="shared" si="2"/>
        <v>70</v>
      </c>
      <c r="K48" s="176">
        <v>0</v>
      </c>
      <c r="L48" s="177">
        <v>0</v>
      </c>
      <c r="M48" s="1">
        <f t="shared" si="3"/>
        <v>0</v>
      </c>
      <c r="N48" s="176">
        <v>87</v>
      </c>
      <c r="O48" s="177">
        <v>58</v>
      </c>
      <c r="P48" s="1">
        <f t="shared" si="4"/>
        <v>145</v>
      </c>
      <c r="Q48" s="87">
        <f t="shared" si="12"/>
        <v>131</v>
      </c>
      <c r="R48" s="88">
        <f t="shared" si="12"/>
        <v>117</v>
      </c>
      <c r="S48" s="2">
        <f t="shared" si="5"/>
        <v>248</v>
      </c>
      <c r="T48" s="89">
        <f t="shared" si="8"/>
        <v>71.195652173913047</v>
      </c>
      <c r="U48" s="90">
        <f t="shared" si="8"/>
        <v>60.62176165803109</v>
      </c>
      <c r="V48" s="91">
        <f t="shared" si="8"/>
        <v>65.782493368700273</v>
      </c>
      <c r="W48" s="89">
        <f t="shared" si="9"/>
        <v>33.587786259541986</v>
      </c>
      <c r="X48" s="90">
        <f t="shared" si="9"/>
        <v>50.427350427350426</v>
      </c>
      <c r="Y48" s="92">
        <f t="shared" si="9"/>
        <v>41.532258064516128</v>
      </c>
      <c r="Z48" s="70" t="s">
        <v>20</v>
      </c>
      <c r="AA48" s="17">
        <f t="shared" si="13"/>
        <v>3</v>
      </c>
      <c r="AB48" s="89">
        <f t="shared" si="11"/>
        <v>47.282608695652172</v>
      </c>
      <c r="AC48" s="90">
        <f t="shared" si="6"/>
        <v>30.051813471502591</v>
      </c>
      <c r="AD48" s="91">
        <f t="shared" si="6"/>
        <v>38.461538461538467</v>
      </c>
    </row>
    <row r="49" spans="1:30" s="86" customFormat="1" ht="12" customHeight="1" x14ac:dyDescent="0.15">
      <c r="A49" s="37" t="s">
        <v>70</v>
      </c>
      <c r="B49" s="178">
        <v>244</v>
      </c>
      <c r="C49" s="179">
        <v>279</v>
      </c>
      <c r="D49" s="38">
        <f t="shared" si="0"/>
        <v>523</v>
      </c>
      <c r="E49" s="178">
        <v>27</v>
      </c>
      <c r="F49" s="179">
        <v>26</v>
      </c>
      <c r="G49" s="38">
        <f t="shared" si="1"/>
        <v>53</v>
      </c>
      <c r="H49" s="178">
        <v>56</v>
      </c>
      <c r="I49" s="179">
        <v>77</v>
      </c>
      <c r="J49" s="38">
        <f t="shared" si="2"/>
        <v>133</v>
      </c>
      <c r="K49" s="178">
        <v>0</v>
      </c>
      <c r="L49" s="179">
        <v>1</v>
      </c>
      <c r="M49" s="38">
        <f t="shared" si="3"/>
        <v>1</v>
      </c>
      <c r="N49" s="178">
        <v>84</v>
      </c>
      <c r="O49" s="179">
        <v>64</v>
      </c>
      <c r="P49" s="38">
        <f t="shared" si="4"/>
        <v>148</v>
      </c>
      <c r="Q49" s="93">
        <f t="shared" si="12"/>
        <v>167</v>
      </c>
      <c r="R49" s="94">
        <f t="shared" si="12"/>
        <v>168</v>
      </c>
      <c r="S49" s="39">
        <f t="shared" si="5"/>
        <v>335</v>
      </c>
      <c r="T49" s="95">
        <f t="shared" si="8"/>
        <v>68.442622950819683</v>
      </c>
      <c r="U49" s="96">
        <f t="shared" si="8"/>
        <v>60.215053763440864</v>
      </c>
      <c r="V49" s="97">
        <f t="shared" si="8"/>
        <v>64.05353728489483</v>
      </c>
      <c r="W49" s="95">
        <f t="shared" si="9"/>
        <v>49.700598802395206</v>
      </c>
      <c r="X49" s="96">
        <f t="shared" si="9"/>
        <v>61.30952380952381</v>
      </c>
      <c r="Y49" s="98">
        <f t="shared" si="9"/>
        <v>55.522388059701491</v>
      </c>
      <c r="Z49" s="71" t="s">
        <v>20</v>
      </c>
      <c r="AA49" s="40">
        <f t="shared" si="13"/>
        <v>4</v>
      </c>
      <c r="AB49" s="95">
        <f t="shared" si="11"/>
        <v>34.42622950819672</v>
      </c>
      <c r="AC49" s="96">
        <f t="shared" si="6"/>
        <v>22.939068100358423</v>
      </c>
      <c r="AD49" s="97">
        <f t="shared" si="6"/>
        <v>28.298279158699806</v>
      </c>
    </row>
    <row r="50" spans="1:30" ht="12" customHeight="1" x14ac:dyDescent="0.15">
      <c r="A50" s="11" t="s">
        <v>71</v>
      </c>
      <c r="B50" s="176">
        <v>489</v>
      </c>
      <c r="C50" s="177">
        <v>529</v>
      </c>
      <c r="D50" s="1">
        <f t="shared" si="0"/>
        <v>1018</v>
      </c>
      <c r="E50" s="176">
        <v>47</v>
      </c>
      <c r="F50" s="177">
        <v>39</v>
      </c>
      <c r="G50" s="1">
        <f t="shared" si="1"/>
        <v>86</v>
      </c>
      <c r="H50" s="176">
        <v>81</v>
      </c>
      <c r="I50" s="177">
        <v>121</v>
      </c>
      <c r="J50" s="1">
        <f t="shared" si="2"/>
        <v>202</v>
      </c>
      <c r="K50" s="176">
        <v>2</v>
      </c>
      <c r="L50" s="177">
        <v>2</v>
      </c>
      <c r="M50" s="1">
        <f t="shared" si="3"/>
        <v>4</v>
      </c>
      <c r="N50" s="176">
        <v>171</v>
      </c>
      <c r="O50" s="177">
        <v>150</v>
      </c>
      <c r="P50" s="1">
        <f t="shared" si="4"/>
        <v>321</v>
      </c>
      <c r="Q50" s="87">
        <f t="shared" si="12"/>
        <v>301</v>
      </c>
      <c r="R50" s="88">
        <f t="shared" si="12"/>
        <v>312</v>
      </c>
      <c r="S50" s="2">
        <f t="shared" si="5"/>
        <v>613</v>
      </c>
      <c r="T50" s="89">
        <f t="shared" si="8"/>
        <v>61.554192229038854</v>
      </c>
      <c r="U50" s="90">
        <f t="shared" si="8"/>
        <v>58.979206049149333</v>
      </c>
      <c r="V50" s="91">
        <f t="shared" si="8"/>
        <v>60.216110019646365</v>
      </c>
      <c r="W50" s="89">
        <f t="shared" si="9"/>
        <v>42.524916943521596</v>
      </c>
      <c r="X50" s="90">
        <f t="shared" si="9"/>
        <v>51.282051282051277</v>
      </c>
      <c r="Y50" s="92">
        <f t="shared" si="9"/>
        <v>46.982055464926589</v>
      </c>
      <c r="Z50" s="70" t="s">
        <v>20</v>
      </c>
      <c r="AA50" s="17">
        <f t="shared" si="13"/>
        <v>5</v>
      </c>
      <c r="AB50" s="89">
        <f t="shared" si="11"/>
        <v>34.969325153374228</v>
      </c>
      <c r="AC50" s="90">
        <f t="shared" si="6"/>
        <v>28.355387523629489</v>
      </c>
      <c r="AD50" s="91">
        <f t="shared" si="6"/>
        <v>31.532416502946951</v>
      </c>
    </row>
    <row r="51" spans="1:30" s="86" customFormat="1" ht="12" customHeight="1" x14ac:dyDescent="0.15">
      <c r="A51" s="37" t="s">
        <v>72</v>
      </c>
      <c r="B51" s="178">
        <v>1307</v>
      </c>
      <c r="C51" s="179">
        <v>1384</v>
      </c>
      <c r="D51" s="38">
        <f t="shared" si="0"/>
        <v>2691</v>
      </c>
      <c r="E51" s="178">
        <v>99</v>
      </c>
      <c r="F51" s="179">
        <v>82</v>
      </c>
      <c r="G51" s="38">
        <f t="shared" si="1"/>
        <v>181</v>
      </c>
      <c r="H51" s="178">
        <v>237</v>
      </c>
      <c r="I51" s="179">
        <v>301</v>
      </c>
      <c r="J51" s="38">
        <f t="shared" si="2"/>
        <v>538</v>
      </c>
      <c r="K51" s="178">
        <v>1</v>
      </c>
      <c r="L51" s="179">
        <v>4</v>
      </c>
      <c r="M51" s="38">
        <f t="shared" si="3"/>
        <v>5</v>
      </c>
      <c r="N51" s="178">
        <v>410</v>
      </c>
      <c r="O51" s="179">
        <v>357</v>
      </c>
      <c r="P51" s="38">
        <f t="shared" si="4"/>
        <v>767</v>
      </c>
      <c r="Q51" s="93">
        <f t="shared" si="12"/>
        <v>747</v>
      </c>
      <c r="R51" s="94">
        <f t="shared" si="12"/>
        <v>744</v>
      </c>
      <c r="S51" s="39">
        <f t="shared" si="5"/>
        <v>1491</v>
      </c>
      <c r="T51" s="95">
        <f t="shared" si="8"/>
        <v>57.153787299158374</v>
      </c>
      <c r="U51" s="96">
        <f t="shared" si="8"/>
        <v>53.75722543352601</v>
      </c>
      <c r="V51" s="97">
        <f t="shared" si="8"/>
        <v>55.406911928651056</v>
      </c>
      <c r="W51" s="95">
        <f t="shared" si="9"/>
        <v>44.979919678714857</v>
      </c>
      <c r="X51" s="96">
        <f t="shared" si="9"/>
        <v>51.478494623655912</v>
      </c>
      <c r="Y51" s="98">
        <f t="shared" si="9"/>
        <v>48.222669349429914</v>
      </c>
      <c r="Z51" s="71" t="s">
        <v>20</v>
      </c>
      <c r="AA51" s="40">
        <f t="shared" si="13"/>
        <v>6</v>
      </c>
      <c r="AB51" s="95">
        <f t="shared" si="11"/>
        <v>31.369548584544759</v>
      </c>
      <c r="AC51" s="96">
        <f t="shared" si="6"/>
        <v>25.794797687861269</v>
      </c>
      <c r="AD51" s="97">
        <f t="shared" si="6"/>
        <v>28.502415458937197</v>
      </c>
    </row>
    <row r="52" spans="1:30" ht="12" customHeight="1" x14ac:dyDescent="0.15">
      <c r="A52" s="11" t="s">
        <v>73</v>
      </c>
      <c r="B52" s="176">
        <v>618</v>
      </c>
      <c r="C52" s="177">
        <v>606</v>
      </c>
      <c r="D52" s="1">
        <f t="shared" si="0"/>
        <v>1224</v>
      </c>
      <c r="E52" s="176">
        <v>43</v>
      </c>
      <c r="F52" s="177">
        <v>41</v>
      </c>
      <c r="G52" s="1">
        <f t="shared" si="1"/>
        <v>84</v>
      </c>
      <c r="H52" s="176">
        <v>82</v>
      </c>
      <c r="I52" s="177">
        <v>122</v>
      </c>
      <c r="J52" s="1">
        <f t="shared" si="2"/>
        <v>204</v>
      </c>
      <c r="K52" s="176">
        <v>2</v>
      </c>
      <c r="L52" s="177">
        <v>0</v>
      </c>
      <c r="M52" s="1">
        <f t="shared" si="3"/>
        <v>2</v>
      </c>
      <c r="N52" s="176">
        <v>218</v>
      </c>
      <c r="O52" s="177">
        <v>170</v>
      </c>
      <c r="P52" s="1">
        <f t="shared" si="4"/>
        <v>388</v>
      </c>
      <c r="Q52" s="87">
        <f t="shared" si="12"/>
        <v>345</v>
      </c>
      <c r="R52" s="88">
        <f t="shared" si="12"/>
        <v>333</v>
      </c>
      <c r="S52" s="2">
        <f t="shared" si="5"/>
        <v>678</v>
      </c>
      <c r="T52" s="89">
        <f t="shared" si="8"/>
        <v>55.825242718446603</v>
      </c>
      <c r="U52" s="90">
        <f t="shared" si="8"/>
        <v>54.950495049504951</v>
      </c>
      <c r="V52" s="91">
        <f t="shared" si="8"/>
        <v>55.392156862745104</v>
      </c>
      <c r="W52" s="89">
        <f t="shared" si="9"/>
        <v>36.231884057971016</v>
      </c>
      <c r="X52" s="90">
        <f t="shared" si="9"/>
        <v>48.948948948948953</v>
      </c>
      <c r="Y52" s="92">
        <f t="shared" si="9"/>
        <v>42.477876106194692</v>
      </c>
      <c r="Z52" s="70" t="s">
        <v>20</v>
      </c>
      <c r="AA52" s="17">
        <f t="shared" si="13"/>
        <v>7</v>
      </c>
      <c r="AB52" s="89">
        <f t="shared" si="11"/>
        <v>35.275080906148865</v>
      </c>
      <c r="AC52" s="90">
        <f t="shared" si="6"/>
        <v>28.052805280528055</v>
      </c>
      <c r="AD52" s="91">
        <f t="shared" si="6"/>
        <v>31.699346405228756</v>
      </c>
    </row>
    <row r="53" spans="1:30" s="86" customFormat="1" ht="12" customHeight="1" x14ac:dyDescent="0.15">
      <c r="A53" s="37" t="s">
        <v>74</v>
      </c>
      <c r="B53" s="178">
        <v>80</v>
      </c>
      <c r="C53" s="179">
        <v>89</v>
      </c>
      <c r="D53" s="38">
        <f t="shared" si="0"/>
        <v>169</v>
      </c>
      <c r="E53" s="178">
        <v>9</v>
      </c>
      <c r="F53" s="179">
        <v>8</v>
      </c>
      <c r="G53" s="38">
        <f t="shared" si="1"/>
        <v>17</v>
      </c>
      <c r="H53" s="178">
        <v>18</v>
      </c>
      <c r="I53" s="179">
        <v>20</v>
      </c>
      <c r="J53" s="38">
        <f t="shared" si="2"/>
        <v>38</v>
      </c>
      <c r="K53" s="178">
        <v>1</v>
      </c>
      <c r="L53" s="179">
        <v>1</v>
      </c>
      <c r="M53" s="38">
        <f t="shared" si="3"/>
        <v>2</v>
      </c>
      <c r="N53" s="178">
        <v>37</v>
      </c>
      <c r="O53" s="179">
        <v>41</v>
      </c>
      <c r="P53" s="38">
        <f t="shared" si="4"/>
        <v>78</v>
      </c>
      <c r="Q53" s="93">
        <f t="shared" si="12"/>
        <v>65</v>
      </c>
      <c r="R53" s="94">
        <f t="shared" si="12"/>
        <v>70</v>
      </c>
      <c r="S53" s="39">
        <f t="shared" si="5"/>
        <v>135</v>
      </c>
      <c r="T53" s="95">
        <f t="shared" si="8"/>
        <v>81.25</v>
      </c>
      <c r="U53" s="96">
        <f t="shared" si="8"/>
        <v>78.651685393258433</v>
      </c>
      <c r="V53" s="97">
        <f t="shared" si="8"/>
        <v>79.881656804733723</v>
      </c>
      <c r="W53" s="95">
        <f t="shared" si="9"/>
        <v>41.53846153846154</v>
      </c>
      <c r="X53" s="96">
        <f t="shared" si="9"/>
        <v>40</v>
      </c>
      <c r="Y53" s="98">
        <f t="shared" si="9"/>
        <v>40.74074074074074</v>
      </c>
      <c r="Z53" s="71" t="s">
        <v>20</v>
      </c>
      <c r="AA53" s="40">
        <f t="shared" si="13"/>
        <v>8</v>
      </c>
      <c r="AB53" s="95">
        <f t="shared" si="11"/>
        <v>46.25</v>
      </c>
      <c r="AC53" s="96">
        <f t="shared" si="6"/>
        <v>46.067415730337082</v>
      </c>
      <c r="AD53" s="97">
        <f t="shared" si="6"/>
        <v>46.153846153846153</v>
      </c>
    </row>
    <row r="54" spans="1:30" ht="12" customHeight="1" x14ac:dyDescent="0.15">
      <c r="A54" s="11" t="s">
        <v>75</v>
      </c>
      <c r="B54" s="176">
        <v>440</v>
      </c>
      <c r="C54" s="177">
        <v>468</v>
      </c>
      <c r="D54" s="1">
        <f t="shared" si="0"/>
        <v>908</v>
      </c>
      <c r="E54" s="176">
        <v>37</v>
      </c>
      <c r="F54" s="177">
        <v>23</v>
      </c>
      <c r="G54" s="1">
        <f t="shared" si="1"/>
        <v>60</v>
      </c>
      <c r="H54" s="176">
        <v>107</v>
      </c>
      <c r="I54" s="177">
        <v>124</v>
      </c>
      <c r="J54" s="1">
        <f t="shared" si="2"/>
        <v>231</v>
      </c>
      <c r="K54" s="176">
        <v>2</v>
      </c>
      <c r="L54" s="177">
        <v>2</v>
      </c>
      <c r="M54" s="1">
        <f t="shared" si="3"/>
        <v>4</v>
      </c>
      <c r="N54" s="176">
        <v>139</v>
      </c>
      <c r="O54" s="177">
        <v>128</v>
      </c>
      <c r="P54" s="1">
        <f t="shared" si="4"/>
        <v>267</v>
      </c>
      <c r="Q54" s="87">
        <f t="shared" si="12"/>
        <v>285</v>
      </c>
      <c r="R54" s="88">
        <f t="shared" si="12"/>
        <v>277</v>
      </c>
      <c r="S54" s="2">
        <f t="shared" si="5"/>
        <v>562</v>
      </c>
      <c r="T54" s="89">
        <f t="shared" si="8"/>
        <v>64.772727272727266</v>
      </c>
      <c r="U54" s="90">
        <f t="shared" si="8"/>
        <v>59.188034188034187</v>
      </c>
      <c r="V54" s="91">
        <f t="shared" si="8"/>
        <v>61.894273127753308</v>
      </c>
      <c r="W54" s="89">
        <f t="shared" si="9"/>
        <v>50.526315789473685</v>
      </c>
      <c r="X54" s="90">
        <f t="shared" si="9"/>
        <v>53.068592057761734</v>
      </c>
      <c r="Y54" s="92">
        <f t="shared" si="9"/>
        <v>51.779359430604984</v>
      </c>
      <c r="Z54" s="70" t="s">
        <v>20</v>
      </c>
      <c r="AA54" s="17">
        <f t="shared" si="13"/>
        <v>9</v>
      </c>
      <c r="AB54" s="89">
        <f t="shared" si="11"/>
        <v>31.590909090909093</v>
      </c>
      <c r="AC54" s="90">
        <f t="shared" si="6"/>
        <v>27.350427350427353</v>
      </c>
      <c r="AD54" s="91">
        <f t="shared" si="6"/>
        <v>29.405286343612335</v>
      </c>
    </row>
    <row r="55" spans="1:30" s="86" customFormat="1" ht="12" customHeight="1" x14ac:dyDescent="0.15">
      <c r="A55" s="37" t="s">
        <v>76</v>
      </c>
      <c r="B55" s="178">
        <v>95</v>
      </c>
      <c r="C55" s="179">
        <v>94</v>
      </c>
      <c r="D55" s="38">
        <f t="shared" si="0"/>
        <v>189</v>
      </c>
      <c r="E55" s="178">
        <v>13</v>
      </c>
      <c r="F55" s="179">
        <v>15</v>
      </c>
      <c r="G55" s="38">
        <f t="shared" si="1"/>
        <v>28</v>
      </c>
      <c r="H55" s="178">
        <v>19</v>
      </c>
      <c r="I55" s="179">
        <v>27</v>
      </c>
      <c r="J55" s="38">
        <f t="shared" si="2"/>
        <v>46</v>
      </c>
      <c r="K55" s="178">
        <v>1</v>
      </c>
      <c r="L55" s="179">
        <v>1</v>
      </c>
      <c r="M55" s="38">
        <f t="shared" si="3"/>
        <v>2</v>
      </c>
      <c r="N55" s="178">
        <v>37</v>
      </c>
      <c r="O55" s="179">
        <v>28</v>
      </c>
      <c r="P55" s="38">
        <f t="shared" si="4"/>
        <v>65</v>
      </c>
      <c r="Q55" s="93">
        <f t="shared" si="12"/>
        <v>70</v>
      </c>
      <c r="R55" s="94">
        <f t="shared" si="12"/>
        <v>71</v>
      </c>
      <c r="S55" s="39">
        <f t="shared" si="5"/>
        <v>141</v>
      </c>
      <c r="T55" s="95">
        <f t="shared" si="8"/>
        <v>73.68421052631578</v>
      </c>
      <c r="U55" s="96">
        <f t="shared" si="8"/>
        <v>75.531914893617028</v>
      </c>
      <c r="V55" s="97">
        <f t="shared" si="8"/>
        <v>74.603174603174608</v>
      </c>
      <c r="W55" s="95">
        <f t="shared" si="9"/>
        <v>45.714285714285715</v>
      </c>
      <c r="X55" s="96">
        <f t="shared" si="9"/>
        <v>59.154929577464785</v>
      </c>
      <c r="Y55" s="98">
        <f t="shared" si="9"/>
        <v>52.4822695035461</v>
      </c>
      <c r="Z55" s="71" t="s">
        <v>20</v>
      </c>
      <c r="AA55" s="40">
        <f t="shared" si="13"/>
        <v>10</v>
      </c>
      <c r="AB55" s="95">
        <f t="shared" si="11"/>
        <v>38.94736842105263</v>
      </c>
      <c r="AC55" s="96">
        <f t="shared" si="6"/>
        <v>29.787234042553191</v>
      </c>
      <c r="AD55" s="97">
        <f t="shared" si="6"/>
        <v>34.391534391534393</v>
      </c>
    </row>
    <row r="56" spans="1:30" ht="12" customHeight="1" x14ac:dyDescent="0.15">
      <c r="A56" s="11" t="s">
        <v>77</v>
      </c>
      <c r="B56" s="176">
        <v>195</v>
      </c>
      <c r="C56" s="177">
        <v>205</v>
      </c>
      <c r="D56" s="1">
        <f t="shared" si="0"/>
        <v>400</v>
      </c>
      <c r="E56" s="176">
        <v>14</v>
      </c>
      <c r="F56" s="177">
        <v>12</v>
      </c>
      <c r="G56" s="1">
        <f t="shared" si="1"/>
        <v>26</v>
      </c>
      <c r="H56" s="176">
        <v>37</v>
      </c>
      <c r="I56" s="177">
        <v>54</v>
      </c>
      <c r="J56" s="1">
        <f t="shared" si="2"/>
        <v>91</v>
      </c>
      <c r="K56" s="176">
        <v>2</v>
      </c>
      <c r="L56" s="177">
        <v>0</v>
      </c>
      <c r="M56" s="1">
        <f t="shared" si="3"/>
        <v>2</v>
      </c>
      <c r="N56" s="176">
        <v>67</v>
      </c>
      <c r="O56" s="177">
        <v>59</v>
      </c>
      <c r="P56" s="1">
        <f t="shared" si="4"/>
        <v>126</v>
      </c>
      <c r="Q56" s="87">
        <f t="shared" si="12"/>
        <v>120</v>
      </c>
      <c r="R56" s="88">
        <f t="shared" si="12"/>
        <v>125</v>
      </c>
      <c r="S56" s="2">
        <f t="shared" si="5"/>
        <v>245</v>
      </c>
      <c r="T56" s="89">
        <f t="shared" si="8"/>
        <v>61.53846153846154</v>
      </c>
      <c r="U56" s="90">
        <f t="shared" si="8"/>
        <v>60.975609756097562</v>
      </c>
      <c r="V56" s="91">
        <f t="shared" si="8"/>
        <v>61.250000000000007</v>
      </c>
      <c r="W56" s="89">
        <f t="shared" si="9"/>
        <v>42.5</v>
      </c>
      <c r="X56" s="90">
        <f t="shared" si="9"/>
        <v>52.800000000000004</v>
      </c>
      <c r="Y56" s="92">
        <f t="shared" si="9"/>
        <v>47.755102040816325</v>
      </c>
      <c r="Z56" s="70" t="s">
        <v>20</v>
      </c>
      <c r="AA56" s="17">
        <f t="shared" si="13"/>
        <v>11</v>
      </c>
      <c r="AB56" s="89">
        <f t="shared" si="11"/>
        <v>34.358974358974358</v>
      </c>
      <c r="AC56" s="90">
        <f t="shared" si="6"/>
        <v>28.780487804878046</v>
      </c>
      <c r="AD56" s="91">
        <f t="shared" si="6"/>
        <v>31.5</v>
      </c>
    </row>
    <row r="57" spans="1:30" s="86" customFormat="1" ht="12" customHeight="1" x14ac:dyDescent="0.15">
      <c r="A57" s="37" t="s">
        <v>78</v>
      </c>
      <c r="B57" s="178">
        <v>304</v>
      </c>
      <c r="C57" s="179">
        <v>300</v>
      </c>
      <c r="D57" s="38">
        <f t="shared" si="0"/>
        <v>604</v>
      </c>
      <c r="E57" s="178">
        <v>27</v>
      </c>
      <c r="F57" s="179">
        <v>20</v>
      </c>
      <c r="G57" s="38">
        <f t="shared" si="1"/>
        <v>47</v>
      </c>
      <c r="H57" s="178">
        <v>69</v>
      </c>
      <c r="I57" s="179">
        <v>81</v>
      </c>
      <c r="J57" s="38">
        <f t="shared" si="2"/>
        <v>150</v>
      </c>
      <c r="K57" s="178">
        <v>0</v>
      </c>
      <c r="L57" s="179">
        <v>0</v>
      </c>
      <c r="M57" s="38">
        <f t="shared" si="3"/>
        <v>0</v>
      </c>
      <c r="N57" s="178">
        <v>94</v>
      </c>
      <c r="O57" s="179">
        <v>87</v>
      </c>
      <c r="P57" s="38">
        <f t="shared" si="4"/>
        <v>181</v>
      </c>
      <c r="Q57" s="93">
        <f t="shared" si="12"/>
        <v>190</v>
      </c>
      <c r="R57" s="94">
        <f t="shared" si="12"/>
        <v>188</v>
      </c>
      <c r="S57" s="39">
        <f t="shared" si="5"/>
        <v>378</v>
      </c>
      <c r="T57" s="95">
        <f t="shared" si="8"/>
        <v>62.5</v>
      </c>
      <c r="U57" s="96">
        <f t="shared" si="8"/>
        <v>62.666666666666671</v>
      </c>
      <c r="V57" s="97">
        <f t="shared" si="8"/>
        <v>62.58278145695364</v>
      </c>
      <c r="W57" s="95">
        <f t="shared" si="9"/>
        <v>50.526315789473685</v>
      </c>
      <c r="X57" s="96">
        <f t="shared" si="9"/>
        <v>53.723404255319153</v>
      </c>
      <c r="Y57" s="98">
        <f t="shared" si="9"/>
        <v>52.116402116402114</v>
      </c>
      <c r="Z57" s="71" t="s">
        <v>20</v>
      </c>
      <c r="AA57" s="40">
        <f t="shared" si="13"/>
        <v>12</v>
      </c>
      <c r="AB57" s="95">
        <f t="shared" si="11"/>
        <v>30.921052631578949</v>
      </c>
      <c r="AC57" s="96">
        <f t="shared" si="6"/>
        <v>28.999999999999996</v>
      </c>
      <c r="AD57" s="97">
        <f t="shared" si="6"/>
        <v>29.96688741721854</v>
      </c>
    </row>
    <row r="58" spans="1:30" ht="12" customHeight="1" x14ac:dyDescent="0.15">
      <c r="A58" s="11" t="s">
        <v>79</v>
      </c>
      <c r="B58" s="176">
        <v>186</v>
      </c>
      <c r="C58" s="177">
        <v>185</v>
      </c>
      <c r="D58" s="1">
        <f t="shared" ref="D58:D60" si="14">SUM(B58:C58)</f>
        <v>371</v>
      </c>
      <c r="E58" s="176">
        <v>18</v>
      </c>
      <c r="F58" s="177">
        <v>16</v>
      </c>
      <c r="G58" s="1">
        <f t="shared" ref="G58:G60" si="15">SUM(E58:F58)</f>
        <v>34</v>
      </c>
      <c r="H58" s="176">
        <v>42</v>
      </c>
      <c r="I58" s="177">
        <v>54</v>
      </c>
      <c r="J58" s="1">
        <f t="shared" ref="J58:J60" si="16">SUM(H58:I58)</f>
        <v>96</v>
      </c>
      <c r="K58" s="176">
        <v>2</v>
      </c>
      <c r="L58" s="177">
        <v>1</v>
      </c>
      <c r="M58" s="1">
        <f t="shared" ref="M58:M60" si="17">SUM(K58:L58)</f>
        <v>3</v>
      </c>
      <c r="N58" s="176">
        <v>58</v>
      </c>
      <c r="O58" s="177">
        <v>43</v>
      </c>
      <c r="P58" s="1">
        <f t="shared" ref="P58:P60" si="18">SUM(N58:O58)</f>
        <v>101</v>
      </c>
      <c r="Q58" s="87">
        <f t="shared" si="12"/>
        <v>120</v>
      </c>
      <c r="R58" s="88">
        <f t="shared" si="12"/>
        <v>114</v>
      </c>
      <c r="S58" s="2">
        <f t="shared" si="5"/>
        <v>234</v>
      </c>
      <c r="T58" s="89">
        <f t="shared" si="8"/>
        <v>64.516129032258064</v>
      </c>
      <c r="U58" s="90">
        <f t="shared" si="8"/>
        <v>61.621621621621628</v>
      </c>
      <c r="V58" s="91">
        <f t="shared" si="8"/>
        <v>63.072776280323453</v>
      </c>
      <c r="W58" s="89">
        <f t="shared" si="9"/>
        <v>50</v>
      </c>
      <c r="X58" s="90">
        <f t="shared" si="9"/>
        <v>61.403508771929829</v>
      </c>
      <c r="Y58" s="92">
        <f t="shared" si="9"/>
        <v>55.555555555555557</v>
      </c>
      <c r="Z58" s="70" t="s">
        <v>20</v>
      </c>
      <c r="AA58" s="17">
        <f t="shared" si="13"/>
        <v>13</v>
      </c>
      <c r="AB58" s="89">
        <f t="shared" si="11"/>
        <v>31.182795698924732</v>
      </c>
      <c r="AC58" s="90">
        <f t="shared" si="6"/>
        <v>23.243243243243246</v>
      </c>
      <c r="AD58" s="91">
        <f t="shared" si="6"/>
        <v>27.223719676549869</v>
      </c>
    </row>
    <row r="59" spans="1:30" s="86" customFormat="1" ht="12" customHeight="1" x14ac:dyDescent="0.15">
      <c r="A59" s="37" t="s">
        <v>80</v>
      </c>
      <c r="B59" s="178">
        <v>81</v>
      </c>
      <c r="C59" s="179">
        <v>82</v>
      </c>
      <c r="D59" s="38">
        <f t="shared" si="14"/>
        <v>163</v>
      </c>
      <c r="E59" s="178">
        <v>4</v>
      </c>
      <c r="F59" s="179">
        <v>8</v>
      </c>
      <c r="G59" s="38">
        <f t="shared" si="15"/>
        <v>12</v>
      </c>
      <c r="H59" s="178">
        <v>21</v>
      </c>
      <c r="I59" s="179">
        <v>18</v>
      </c>
      <c r="J59" s="38">
        <f t="shared" si="16"/>
        <v>39</v>
      </c>
      <c r="K59" s="178">
        <v>0</v>
      </c>
      <c r="L59" s="179">
        <v>0</v>
      </c>
      <c r="M59" s="38">
        <f t="shared" si="17"/>
        <v>0</v>
      </c>
      <c r="N59" s="178">
        <v>33</v>
      </c>
      <c r="O59" s="179">
        <v>22</v>
      </c>
      <c r="P59" s="38">
        <f t="shared" si="18"/>
        <v>55</v>
      </c>
      <c r="Q59" s="93">
        <f t="shared" si="12"/>
        <v>58</v>
      </c>
      <c r="R59" s="94">
        <f t="shared" si="12"/>
        <v>48</v>
      </c>
      <c r="S59" s="39">
        <f t="shared" si="5"/>
        <v>106</v>
      </c>
      <c r="T59" s="95">
        <f t="shared" ref="T59:V74" si="19">Q59/B59*100</f>
        <v>71.604938271604937</v>
      </c>
      <c r="U59" s="96">
        <f t="shared" si="19"/>
        <v>58.536585365853654</v>
      </c>
      <c r="V59" s="97">
        <f t="shared" si="19"/>
        <v>65.030674846625772</v>
      </c>
      <c r="W59" s="95">
        <f t="shared" ref="W59:Y72" si="20">(E59+H59)/Q59*100</f>
        <v>43.103448275862064</v>
      </c>
      <c r="X59" s="96">
        <f t="shared" si="20"/>
        <v>54.166666666666664</v>
      </c>
      <c r="Y59" s="98">
        <f>(G59+J59)/S59*100</f>
        <v>48.113207547169814</v>
      </c>
      <c r="Z59" s="71" t="s">
        <v>20</v>
      </c>
      <c r="AA59" s="40">
        <f t="shared" si="13"/>
        <v>14</v>
      </c>
      <c r="AB59" s="95">
        <f t="shared" si="11"/>
        <v>40.74074074074074</v>
      </c>
      <c r="AC59" s="96">
        <f t="shared" si="6"/>
        <v>26.829268292682929</v>
      </c>
      <c r="AD59" s="97">
        <f t="shared" si="6"/>
        <v>33.742331288343557</v>
      </c>
    </row>
    <row r="60" spans="1:30" ht="12" customHeight="1" thickBot="1" x14ac:dyDescent="0.2">
      <c r="A60" s="30" t="s">
        <v>81</v>
      </c>
      <c r="B60" s="186">
        <v>55</v>
      </c>
      <c r="C60" s="187">
        <v>47</v>
      </c>
      <c r="D60" s="31">
        <f t="shared" si="14"/>
        <v>102</v>
      </c>
      <c r="E60" s="186">
        <v>4</v>
      </c>
      <c r="F60" s="187">
        <v>3</v>
      </c>
      <c r="G60" s="31">
        <f t="shared" si="15"/>
        <v>7</v>
      </c>
      <c r="H60" s="186">
        <v>7</v>
      </c>
      <c r="I60" s="187">
        <v>8</v>
      </c>
      <c r="J60" s="31">
        <f t="shared" si="16"/>
        <v>15</v>
      </c>
      <c r="K60" s="186">
        <v>0</v>
      </c>
      <c r="L60" s="187">
        <v>0</v>
      </c>
      <c r="M60" s="31">
        <f t="shared" si="17"/>
        <v>0</v>
      </c>
      <c r="N60" s="186">
        <v>19</v>
      </c>
      <c r="O60" s="187">
        <v>20</v>
      </c>
      <c r="P60" s="31">
        <f t="shared" si="18"/>
        <v>39</v>
      </c>
      <c r="Q60" s="123">
        <f t="shared" si="12"/>
        <v>30</v>
      </c>
      <c r="R60" s="124">
        <f t="shared" si="12"/>
        <v>31</v>
      </c>
      <c r="S60" s="32">
        <f t="shared" si="5"/>
        <v>61</v>
      </c>
      <c r="T60" s="125">
        <f t="shared" si="19"/>
        <v>54.54545454545454</v>
      </c>
      <c r="U60" s="126">
        <f t="shared" si="19"/>
        <v>65.957446808510639</v>
      </c>
      <c r="V60" s="127">
        <f t="shared" si="19"/>
        <v>59.803921568627452</v>
      </c>
      <c r="W60" s="125">
        <f t="shared" si="20"/>
        <v>36.666666666666664</v>
      </c>
      <c r="X60" s="126">
        <f t="shared" si="20"/>
        <v>35.483870967741936</v>
      </c>
      <c r="Y60" s="128">
        <f t="shared" si="20"/>
        <v>36.065573770491802</v>
      </c>
      <c r="Z60" s="72" t="s">
        <v>20</v>
      </c>
      <c r="AA60" s="18">
        <f t="shared" si="13"/>
        <v>15</v>
      </c>
      <c r="AB60" s="125">
        <f t="shared" si="11"/>
        <v>34.545454545454547</v>
      </c>
      <c r="AC60" s="126">
        <f t="shared" si="6"/>
        <v>42.553191489361701</v>
      </c>
      <c r="AD60" s="127">
        <f t="shared" si="6"/>
        <v>38.235294117647058</v>
      </c>
    </row>
    <row r="61" spans="1:30" s="86" customFormat="1" ht="12" customHeight="1" x14ac:dyDescent="0.15">
      <c r="A61" s="49" t="s">
        <v>83</v>
      </c>
      <c r="B61" s="50">
        <f t="shared" ref="B61:R61" si="21">SUMIF($A$5:$A$60,"黒沢尻*",B$5:B$60)</f>
        <v>15224</v>
      </c>
      <c r="C61" s="51">
        <f t="shared" si="21"/>
        <v>14990</v>
      </c>
      <c r="D61" s="52">
        <f t="shared" si="21"/>
        <v>30214</v>
      </c>
      <c r="E61" s="50">
        <f t="shared" si="21"/>
        <v>2448</v>
      </c>
      <c r="F61" s="51">
        <f t="shared" si="21"/>
        <v>2453</v>
      </c>
      <c r="G61" s="52">
        <f t="shared" si="21"/>
        <v>4901</v>
      </c>
      <c r="H61" s="50">
        <f t="shared" si="21"/>
        <v>1197</v>
      </c>
      <c r="I61" s="51">
        <f t="shared" si="21"/>
        <v>1669</v>
      </c>
      <c r="J61" s="52">
        <f t="shared" si="21"/>
        <v>2866</v>
      </c>
      <c r="K61" s="50">
        <f t="shared" si="21"/>
        <v>49</v>
      </c>
      <c r="L61" s="51">
        <f t="shared" si="21"/>
        <v>29</v>
      </c>
      <c r="M61" s="52">
        <f t="shared" si="21"/>
        <v>78</v>
      </c>
      <c r="N61" s="50">
        <f t="shared" si="21"/>
        <v>4395</v>
      </c>
      <c r="O61" s="51">
        <f t="shared" si="21"/>
        <v>3855</v>
      </c>
      <c r="P61" s="52">
        <f t="shared" si="21"/>
        <v>8250</v>
      </c>
      <c r="Q61" s="50">
        <f t="shared" si="21"/>
        <v>8089</v>
      </c>
      <c r="R61" s="51">
        <f t="shared" si="21"/>
        <v>8006</v>
      </c>
      <c r="S61" s="53">
        <f t="shared" si="5"/>
        <v>16095</v>
      </c>
      <c r="T61" s="129">
        <f t="shared" si="19"/>
        <v>53.133210719915922</v>
      </c>
      <c r="U61" s="130">
        <f t="shared" si="19"/>
        <v>53.408939292861909</v>
      </c>
      <c r="V61" s="131">
        <f t="shared" si="19"/>
        <v>53.270007281392729</v>
      </c>
      <c r="W61" s="129">
        <f t="shared" si="20"/>
        <v>45.061194214365187</v>
      </c>
      <c r="X61" s="130">
        <f t="shared" si="20"/>
        <v>51.48638521109168</v>
      </c>
      <c r="Y61" s="132">
        <f t="shared" si="20"/>
        <v>48.257222739981358</v>
      </c>
      <c r="Z61" s="199" t="s">
        <v>5</v>
      </c>
      <c r="AA61" s="200"/>
      <c r="AB61" s="129">
        <f t="shared" si="11"/>
        <v>28.868891224382555</v>
      </c>
      <c r="AC61" s="130">
        <f t="shared" si="11"/>
        <v>25.717144763175448</v>
      </c>
      <c r="AD61" s="131">
        <f t="shared" si="11"/>
        <v>27.305222744423112</v>
      </c>
    </row>
    <row r="62" spans="1:30" ht="12" customHeight="1" x14ac:dyDescent="0.15">
      <c r="A62" s="27" t="s">
        <v>84</v>
      </c>
      <c r="B62" s="5">
        <f t="shared" ref="B62:R62" si="22">SUMIF($A$5:$A$60,"飯豊*",B$5:B$60)</f>
        <v>4867</v>
      </c>
      <c r="C62" s="6">
        <f t="shared" si="22"/>
        <v>4719</v>
      </c>
      <c r="D62" s="6">
        <f t="shared" si="22"/>
        <v>9586</v>
      </c>
      <c r="E62" s="5">
        <f t="shared" si="22"/>
        <v>472</v>
      </c>
      <c r="F62" s="6">
        <f t="shared" si="22"/>
        <v>453</v>
      </c>
      <c r="G62" s="6">
        <f t="shared" si="22"/>
        <v>925</v>
      </c>
      <c r="H62" s="5">
        <f t="shared" si="22"/>
        <v>538</v>
      </c>
      <c r="I62" s="6">
        <f t="shared" si="22"/>
        <v>695</v>
      </c>
      <c r="J62" s="6">
        <f t="shared" si="22"/>
        <v>1233</v>
      </c>
      <c r="K62" s="5">
        <f t="shared" si="22"/>
        <v>12</v>
      </c>
      <c r="L62" s="6">
        <f t="shared" si="22"/>
        <v>6</v>
      </c>
      <c r="M62" s="6">
        <f t="shared" si="22"/>
        <v>18</v>
      </c>
      <c r="N62" s="5">
        <f t="shared" si="22"/>
        <v>1445</v>
      </c>
      <c r="O62" s="6">
        <f t="shared" si="22"/>
        <v>1230</v>
      </c>
      <c r="P62" s="6">
        <f t="shared" si="22"/>
        <v>2675</v>
      </c>
      <c r="Q62" s="5">
        <f t="shared" si="22"/>
        <v>2467</v>
      </c>
      <c r="R62" s="6">
        <f t="shared" si="22"/>
        <v>2384</v>
      </c>
      <c r="S62" s="7">
        <f t="shared" si="5"/>
        <v>4851</v>
      </c>
      <c r="T62" s="133">
        <f t="shared" si="19"/>
        <v>50.688309019930145</v>
      </c>
      <c r="U62" s="134">
        <f t="shared" si="19"/>
        <v>50.519177791905065</v>
      </c>
      <c r="V62" s="135">
        <f t="shared" si="19"/>
        <v>50.605049029835179</v>
      </c>
      <c r="W62" s="133">
        <f t="shared" si="20"/>
        <v>40.940413457640865</v>
      </c>
      <c r="X62" s="134">
        <f t="shared" si="20"/>
        <v>48.154362416107382</v>
      </c>
      <c r="Y62" s="136">
        <f t="shared" si="20"/>
        <v>44.485673057101629</v>
      </c>
      <c r="Z62" s="201" t="s">
        <v>5</v>
      </c>
      <c r="AA62" s="202"/>
      <c r="AB62" s="133">
        <f t="shared" si="11"/>
        <v>29.689747277583727</v>
      </c>
      <c r="AC62" s="134">
        <f t="shared" si="11"/>
        <v>26.064844246662428</v>
      </c>
      <c r="AD62" s="135">
        <f t="shared" si="11"/>
        <v>27.905278531191318</v>
      </c>
    </row>
    <row r="63" spans="1:30" s="86" customFormat="1" ht="12" customHeight="1" x14ac:dyDescent="0.15">
      <c r="A63" s="54" t="s">
        <v>85</v>
      </c>
      <c r="B63" s="55">
        <f t="shared" ref="B63:R63" si="23">SUMIF($A$5:$A$60,"二子*",B$5:B$60)</f>
        <v>1478</v>
      </c>
      <c r="C63" s="56">
        <f t="shared" si="23"/>
        <v>1453</v>
      </c>
      <c r="D63" s="56">
        <f t="shared" si="23"/>
        <v>2931</v>
      </c>
      <c r="E63" s="55">
        <f t="shared" si="23"/>
        <v>212</v>
      </c>
      <c r="F63" s="56">
        <f t="shared" si="23"/>
        <v>229</v>
      </c>
      <c r="G63" s="56">
        <f t="shared" si="23"/>
        <v>441</v>
      </c>
      <c r="H63" s="55">
        <f t="shared" si="23"/>
        <v>101</v>
      </c>
      <c r="I63" s="56">
        <f t="shared" si="23"/>
        <v>168</v>
      </c>
      <c r="J63" s="56">
        <f t="shared" si="23"/>
        <v>269</v>
      </c>
      <c r="K63" s="55">
        <f t="shared" si="23"/>
        <v>4</v>
      </c>
      <c r="L63" s="56">
        <f t="shared" si="23"/>
        <v>2</v>
      </c>
      <c r="M63" s="56">
        <f t="shared" si="23"/>
        <v>6</v>
      </c>
      <c r="N63" s="55">
        <f t="shared" si="23"/>
        <v>499</v>
      </c>
      <c r="O63" s="56">
        <f t="shared" si="23"/>
        <v>444</v>
      </c>
      <c r="P63" s="56">
        <f t="shared" si="23"/>
        <v>943</v>
      </c>
      <c r="Q63" s="55">
        <f t="shared" si="23"/>
        <v>816</v>
      </c>
      <c r="R63" s="56">
        <f t="shared" si="23"/>
        <v>843</v>
      </c>
      <c r="S63" s="57">
        <f t="shared" si="5"/>
        <v>1659</v>
      </c>
      <c r="T63" s="137">
        <f t="shared" si="19"/>
        <v>55.209742895805149</v>
      </c>
      <c r="U63" s="138">
        <f t="shared" si="19"/>
        <v>58.017894012388162</v>
      </c>
      <c r="V63" s="139">
        <f t="shared" si="19"/>
        <v>56.601842374616176</v>
      </c>
      <c r="W63" s="137">
        <f t="shared" si="20"/>
        <v>38.357843137254903</v>
      </c>
      <c r="X63" s="138">
        <f t="shared" si="20"/>
        <v>47.093712930011861</v>
      </c>
      <c r="Y63" s="140">
        <f t="shared" si="20"/>
        <v>42.796865581675711</v>
      </c>
      <c r="Z63" s="199" t="s">
        <v>5</v>
      </c>
      <c r="AA63" s="200"/>
      <c r="AB63" s="137">
        <f t="shared" si="11"/>
        <v>33.761840324763192</v>
      </c>
      <c r="AC63" s="138">
        <f t="shared" si="11"/>
        <v>30.557467309015827</v>
      </c>
      <c r="AD63" s="139">
        <f t="shared" si="11"/>
        <v>32.173319686113956</v>
      </c>
    </row>
    <row r="64" spans="1:30" ht="12" customHeight="1" x14ac:dyDescent="0.15">
      <c r="A64" s="27" t="s">
        <v>86</v>
      </c>
      <c r="B64" s="5">
        <f t="shared" ref="B64:R64" si="24">SUMIF($A$5:$A$60,"更木*",B$5:B$60)</f>
        <v>386</v>
      </c>
      <c r="C64" s="6">
        <f t="shared" si="24"/>
        <v>464</v>
      </c>
      <c r="D64" s="6">
        <f t="shared" si="24"/>
        <v>850</v>
      </c>
      <c r="E64" s="5">
        <f t="shared" si="24"/>
        <v>58</v>
      </c>
      <c r="F64" s="6">
        <f t="shared" si="24"/>
        <v>65</v>
      </c>
      <c r="G64" s="6">
        <f t="shared" si="24"/>
        <v>123</v>
      </c>
      <c r="H64" s="5">
        <f t="shared" si="24"/>
        <v>21</v>
      </c>
      <c r="I64" s="6">
        <f t="shared" si="24"/>
        <v>38</v>
      </c>
      <c r="J64" s="6">
        <f t="shared" si="24"/>
        <v>59</v>
      </c>
      <c r="K64" s="5">
        <f t="shared" si="24"/>
        <v>1</v>
      </c>
      <c r="L64" s="6">
        <f t="shared" si="24"/>
        <v>2</v>
      </c>
      <c r="M64" s="6">
        <f t="shared" si="24"/>
        <v>3</v>
      </c>
      <c r="N64" s="5">
        <f t="shared" si="24"/>
        <v>189</v>
      </c>
      <c r="O64" s="6">
        <f t="shared" si="24"/>
        <v>172</v>
      </c>
      <c r="P64" s="6">
        <f t="shared" si="24"/>
        <v>361</v>
      </c>
      <c r="Q64" s="5">
        <f t="shared" si="24"/>
        <v>269</v>
      </c>
      <c r="R64" s="6">
        <f t="shared" si="24"/>
        <v>277</v>
      </c>
      <c r="S64" s="7">
        <f t="shared" si="5"/>
        <v>546</v>
      </c>
      <c r="T64" s="133">
        <f t="shared" si="19"/>
        <v>69.689119170984455</v>
      </c>
      <c r="U64" s="134">
        <f t="shared" si="19"/>
        <v>59.698275862068961</v>
      </c>
      <c r="V64" s="135">
        <f t="shared" si="19"/>
        <v>64.235294117647058</v>
      </c>
      <c r="W64" s="133">
        <f t="shared" si="20"/>
        <v>29.368029739776951</v>
      </c>
      <c r="X64" s="134">
        <f t="shared" si="20"/>
        <v>37.184115523465707</v>
      </c>
      <c r="Y64" s="136">
        <f t="shared" si="20"/>
        <v>33.333333333333329</v>
      </c>
      <c r="Z64" s="201" t="s">
        <v>5</v>
      </c>
      <c r="AA64" s="202"/>
      <c r="AB64" s="133">
        <f t="shared" si="11"/>
        <v>48.96373056994819</v>
      </c>
      <c r="AC64" s="134">
        <f t="shared" si="11"/>
        <v>37.068965517241381</v>
      </c>
      <c r="AD64" s="135">
        <f t="shared" si="11"/>
        <v>42.470588235294116</v>
      </c>
    </row>
    <row r="65" spans="1:30" s="86" customFormat="1" ht="12" customHeight="1" x14ac:dyDescent="0.15">
      <c r="A65" s="54" t="s">
        <v>87</v>
      </c>
      <c r="B65" s="55">
        <f t="shared" ref="B65:R65" si="25">SUMIF($A$5:$A$60,"黒岩*",B$5:B$60)</f>
        <v>379</v>
      </c>
      <c r="C65" s="56">
        <f t="shared" si="25"/>
        <v>387</v>
      </c>
      <c r="D65" s="56">
        <f t="shared" si="25"/>
        <v>766</v>
      </c>
      <c r="E65" s="55">
        <f t="shared" si="25"/>
        <v>77</v>
      </c>
      <c r="F65" s="56">
        <f t="shared" si="25"/>
        <v>65</v>
      </c>
      <c r="G65" s="56">
        <f t="shared" si="25"/>
        <v>142</v>
      </c>
      <c r="H65" s="55">
        <f t="shared" si="25"/>
        <v>40</v>
      </c>
      <c r="I65" s="56">
        <f t="shared" si="25"/>
        <v>49</v>
      </c>
      <c r="J65" s="56">
        <f t="shared" si="25"/>
        <v>89</v>
      </c>
      <c r="K65" s="55">
        <f t="shared" si="25"/>
        <v>1</v>
      </c>
      <c r="L65" s="56">
        <f t="shared" si="25"/>
        <v>1</v>
      </c>
      <c r="M65" s="56">
        <f t="shared" si="25"/>
        <v>2</v>
      </c>
      <c r="N65" s="55">
        <f t="shared" si="25"/>
        <v>118</v>
      </c>
      <c r="O65" s="56">
        <f t="shared" si="25"/>
        <v>97</v>
      </c>
      <c r="P65" s="56">
        <f t="shared" si="25"/>
        <v>215</v>
      </c>
      <c r="Q65" s="55">
        <f t="shared" si="25"/>
        <v>236</v>
      </c>
      <c r="R65" s="56">
        <f t="shared" si="25"/>
        <v>212</v>
      </c>
      <c r="S65" s="57">
        <f t="shared" si="5"/>
        <v>448</v>
      </c>
      <c r="T65" s="137">
        <f t="shared" si="19"/>
        <v>62.269129287598943</v>
      </c>
      <c r="U65" s="138">
        <f t="shared" si="19"/>
        <v>54.780361757105943</v>
      </c>
      <c r="V65" s="139">
        <f t="shared" si="19"/>
        <v>58.485639686684074</v>
      </c>
      <c r="W65" s="137">
        <f t="shared" si="20"/>
        <v>49.576271186440678</v>
      </c>
      <c r="X65" s="138">
        <f t="shared" si="20"/>
        <v>53.773584905660378</v>
      </c>
      <c r="Y65" s="140">
        <f t="shared" si="20"/>
        <v>51.5625</v>
      </c>
      <c r="Z65" s="199" t="s">
        <v>5</v>
      </c>
      <c r="AA65" s="200"/>
      <c r="AB65" s="137">
        <f t="shared" si="11"/>
        <v>31.134564643799472</v>
      </c>
      <c r="AC65" s="138">
        <f t="shared" si="11"/>
        <v>25.064599483204137</v>
      </c>
      <c r="AD65" s="139">
        <f t="shared" si="11"/>
        <v>28.067885117493475</v>
      </c>
    </row>
    <row r="66" spans="1:30" ht="12" customHeight="1" x14ac:dyDescent="0.15">
      <c r="A66" s="27" t="s">
        <v>88</v>
      </c>
      <c r="B66" s="5">
        <f t="shared" ref="B66:R66" si="26">SUMIF($A$5:$A$60,"口内*",B$5:B$60)</f>
        <v>582</v>
      </c>
      <c r="C66" s="6">
        <f t="shared" si="26"/>
        <v>564</v>
      </c>
      <c r="D66" s="6">
        <f t="shared" si="26"/>
        <v>1146</v>
      </c>
      <c r="E66" s="5">
        <f t="shared" si="26"/>
        <v>111</v>
      </c>
      <c r="F66" s="6">
        <f t="shared" si="26"/>
        <v>89</v>
      </c>
      <c r="G66" s="6">
        <f t="shared" si="26"/>
        <v>200</v>
      </c>
      <c r="H66" s="5">
        <f t="shared" si="26"/>
        <v>28</v>
      </c>
      <c r="I66" s="6">
        <f t="shared" si="26"/>
        <v>52</v>
      </c>
      <c r="J66" s="6">
        <f t="shared" si="26"/>
        <v>80</v>
      </c>
      <c r="K66" s="5">
        <f t="shared" si="26"/>
        <v>1</v>
      </c>
      <c r="L66" s="6">
        <f t="shared" si="26"/>
        <v>1</v>
      </c>
      <c r="M66" s="6">
        <f t="shared" si="26"/>
        <v>2</v>
      </c>
      <c r="N66" s="5">
        <f t="shared" si="26"/>
        <v>229</v>
      </c>
      <c r="O66" s="6">
        <f t="shared" si="26"/>
        <v>190</v>
      </c>
      <c r="P66" s="6">
        <f t="shared" si="26"/>
        <v>419</v>
      </c>
      <c r="Q66" s="5">
        <f t="shared" si="26"/>
        <v>369</v>
      </c>
      <c r="R66" s="6">
        <f t="shared" si="26"/>
        <v>332</v>
      </c>
      <c r="S66" s="7">
        <f t="shared" si="5"/>
        <v>701</v>
      </c>
      <c r="T66" s="133">
        <f t="shared" si="19"/>
        <v>63.402061855670098</v>
      </c>
      <c r="U66" s="134">
        <f t="shared" si="19"/>
        <v>58.865248226950349</v>
      </c>
      <c r="V66" s="135">
        <f t="shared" si="19"/>
        <v>61.169284467713794</v>
      </c>
      <c r="W66" s="133">
        <f t="shared" si="20"/>
        <v>37.669376693766935</v>
      </c>
      <c r="X66" s="134">
        <f t="shared" si="20"/>
        <v>42.46987951807229</v>
      </c>
      <c r="Y66" s="136">
        <f t="shared" si="20"/>
        <v>39.942938659058484</v>
      </c>
      <c r="Z66" s="201" t="s">
        <v>5</v>
      </c>
      <c r="AA66" s="202"/>
      <c r="AB66" s="133">
        <f t="shared" si="11"/>
        <v>39.34707903780069</v>
      </c>
      <c r="AC66" s="134">
        <f t="shared" si="11"/>
        <v>33.687943262411345</v>
      </c>
      <c r="AD66" s="135">
        <f t="shared" si="11"/>
        <v>36.561954624781848</v>
      </c>
    </row>
    <row r="67" spans="1:30" s="86" customFormat="1" ht="12" customHeight="1" x14ac:dyDescent="0.15">
      <c r="A67" s="54" t="s">
        <v>89</v>
      </c>
      <c r="B67" s="55">
        <f t="shared" ref="B67:R67" si="27">SUMIF($A$5:$A$60,"稲瀬*",B$5:B$60)</f>
        <v>329</v>
      </c>
      <c r="C67" s="56">
        <f t="shared" si="27"/>
        <v>326</v>
      </c>
      <c r="D67" s="56">
        <f t="shared" si="27"/>
        <v>655</v>
      </c>
      <c r="E67" s="55">
        <f t="shared" si="27"/>
        <v>71</v>
      </c>
      <c r="F67" s="56">
        <f t="shared" si="27"/>
        <v>67</v>
      </c>
      <c r="G67" s="56">
        <f t="shared" si="27"/>
        <v>138</v>
      </c>
      <c r="H67" s="55">
        <f t="shared" si="27"/>
        <v>30</v>
      </c>
      <c r="I67" s="56">
        <f t="shared" si="27"/>
        <v>40</v>
      </c>
      <c r="J67" s="56">
        <f t="shared" si="27"/>
        <v>70</v>
      </c>
      <c r="K67" s="55">
        <f t="shared" si="27"/>
        <v>2</v>
      </c>
      <c r="L67" s="56">
        <f t="shared" si="27"/>
        <v>0</v>
      </c>
      <c r="M67" s="56">
        <f t="shared" si="27"/>
        <v>2</v>
      </c>
      <c r="N67" s="55">
        <f t="shared" si="27"/>
        <v>105</v>
      </c>
      <c r="O67" s="56">
        <f t="shared" si="27"/>
        <v>83</v>
      </c>
      <c r="P67" s="56">
        <f t="shared" si="27"/>
        <v>188</v>
      </c>
      <c r="Q67" s="55">
        <f t="shared" si="27"/>
        <v>208</v>
      </c>
      <c r="R67" s="56">
        <f t="shared" si="27"/>
        <v>190</v>
      </c>
      <c r="S67" s="57">
        <f t="shared" si="5"/>
        <v>398</v>
      </c>
      <c r="T67" s="137">
        <f t="shared" si="19"/>
        <v>63.221884498480243</v>
      </c>
      <c r="U67" s="138">
        <f t="shared" si="19"/>
        <v>58.282208588957054</v>
      </c>
      <c r="V67" s="139">
        <f t="shared" si="19"/>
        <v>60.763358778625957</v>
      </c>
      <c r="W67" s="137">
        <f t="shared" si="20"/>
        <v>48.557692307692307</v>
      </c>
      <c r="X67" s="138">
        <f t="shared" si="20"/>
        <v>56.315789473684205</v>
      </c>
      <c r="Y67" s="140">
        <f t="shared" si="20"/>
        <v>52.261306532663319</v>
      </c>
      <c r="Z67" s="199" t="s">
        <v>5</v>
      </c>
      <c r="AA67" s="200"/>
      <c r="AB67" s="137">
        <f t="shared" si="11"/>
        <v>31.914893617021278</v>
      </c>
      <c r="AC67" s="138">
        <f t="shared" si="11"/>
        <v>25.460122699386499</v>
      </c>
      <c r="AD67" s="139">
        <f t="shared" si="11"/>
        <v>28.702290076335878</v>
      </c>
    </row>
    <row r="68" spans="1:30" ht="12" customHeight="1" x14ac:dyDescent="0.15">
      <c r="A68" s="27" t="s">
        <v>90</v>
      </c>
      <c r="B68" s="5">
        <f t="shared" ref="B68:R68" si="28">SUMIF($A$5:$A$60,"相去*",B$5:B$60)</f>
        <v>3234</v>
      </c>
      <c r="C68" s="6">
        <f t="shared" si="28"/>
        <v>3313</v>
      </c>
      <c r="D68" s="6">
        <f t="shared" si="28"/>
        <v>6547</v>
      </c>
      <c r="E68" s="5">
        <f t="shared" si="28"/>
        <v>428</v>
      </c>
      <c r="F68" s="6">
        <f t="shared" si="28"/>
        <v>431</v>
      </c>
      <c r="G68" s="6">
        <f t="shared" si="28"/>
        <v>859</v>
      </c>
      <c r="H68" s="5">
        <f t="shared" si="28"/>
        <v>321</v>
      </c>
      <c r="I68" s="6">
        <f t="shared" si="28"/>
        <v>440</v>
      </c>
      <c r="J68" s="6">
        <f t="shared" si="28"/>
        <v>761</v>
      </c>
      <c r="K68" s="5">
        <f t="shared" si="28"/>
        <v>15</v>
      </c>
      <c r="L68" s="6">
        <f t="shared" si="28"/>
        <v>14</v>
      </c>
      <c r="M68" s="6">
        <f t="shared" si="28"/>
        <v>29</v>
      </c>
      <c r="N68" s="5">
        <f t="shared" si="28"/>
        <v>921</v>
      </c>
      <c r="O68" s="6">
        <f t="shared" si="28"/>
        <v>846</v>
      </c>
      <c r="P68" s="6">
        <f t="shared" si="28"/>
        <v>1767</v>
      </c>
      <c r="Q68" s="5">
        <f t="shared" si="28"/>
        <v>1685</v>
      </c>
      <c r="R68" s="6">
        <f t="shared" si="28"/>
        <v>1731</v>
      </c>
      <c r="S68" s="7">
        <f t="shared" si="5"/>
        <v>3416</v>
      </c>
      <c r="T68" s="133">
        <f t="shared" si="19"/>
        <v>52.102659245516392</v>
      </c>
      <c r="U68" s="134">
        <f t="shared" si="19"/>
        <v>52.248717174766071</v>
      </c>
      <c r="V68" s="135">
        <f t="shared" si="19"/>
        <v>52.176569421108908</v>
      </c>
      <c r="W68" s="133">
        <f t="shared" si="20"/>
        <v>44.451038575667653</v>
      </c>
      <c r="X68" s="134">
        <f t="shared" si="20"/>
        <v>50.317735413056042</v>
      </c>
      <c r="Y68" s="136">
        <f t="shared" si="20"/>
        <v>47.423887587822016</v>
      </c>
      <c r="Z68" s="201" t="s">
        <v>5</v>
      </c>
      <c r="AA68" s="202"/>
      <c r="AB68" s="133">
        <f t="shared" si="11"/>
        <v>28.47866419294991</v>
      </c>
      <c r="AC68" s="134">
        <f t="shared" si="11"/>
        <v>25.535768185934199</v>
      </c>
      <c r="AD68" s="135">
        <f t="shared" si="11"/>
        <v>26.98946082175042</v>
      </c>
    </row>
    <row r="69" spans="1:30" s="86" customFormat="1" ht="12" customHeight="1" x14ac:dyDescent="0.15">
      <c r="A69" s="54" t="s">
        <v>91</v>
      </c>
      <c r="B69" s="55">
        <f t="shared" ref="B69:R69" si="29">SUMIF($A$5:$A$60,"鬼柳*",B$5:B$60)</f>
        <v>2344</v>
      </c>
      <c r="C69" s="56">
        <f t="shared" si="29"/>
        <v>2314</v>
      </c>
      <c r="D69" s="56">
        <f t="shared" si="29"/>
        <v>4658</v>
      </c>
      <c r="E69" s="55">
        <f t="shared" si="29"/>
        <v>300</v>
      </c>
      <c r="F69" s="56">
        <f t="shared" si="29"/>
        <v>276</v>
      </c>
      <c r="G69" s="56">
        <f t="shared" si="29"/>
        <v>576</v>
      </c>
      <c r="H69" s="55">
        <f t="shared" si="29"/>
        <v>243</v>
      </c>
      <c r="I69" s="56">
        <f t="shared" si="29"/>
        <v>339</v>
      </c>
      <c r="J69" s="56">
        <f t="shared" si="29"/>
        <v>582</v>
      </c>
      <c r="K69" s="55">
        <f t="shared" si="29"/>
        <v>26</v>
      </c>
      <c r="L69" s="56">
        <f t="shared" si="29"/>
        <v>18</v>
      </c>
      <c r="M69" s="56">
        <f t="shared" si="29"/>
        <v>44</v>
      </c>
      <c r="N69" s="55">
        <f t="shared" si="29"/>
        <v>702</v>
      </c>
      <c r="O69" s="56">
        <f t="shared" si="29"/>
        <v>582</v>
      </c>
      <c r="P69" s="56">
        <f t="shared" si="29"/>
        <v>1284</v>
      </c>
      <c r="Q69" s="55">
        <f t="shared" si="29"/>
        <v>1271</v>
      </c>
      <c r="R69" s="56">
        <f t="shared" si="29"/>
        <v>1215</v>
      </c>
      <c r="S69" s="57">
        <f t="shared" ref="S69:S71" si="30">SUM(Q69:R69)</f>
        <v>2486</v>
      </c>
      <c r="T69" s="137">
        <f t="shared" si="19"/>
        <v>54.223549488054616</v>
      </c>
      <c r="U69" s="138">
        <f t="shared" si="19"/>
        <v>52.506482281763176</v>
      </c>
      <c r="V69" s="139">
        <f t="shared" si="19"/>
        <v>53.370545298411329</v>
      </c>
      <c r="W69" s="137">
        <f t="shared" si="20"/>
        <v>42.722265932336747</v>
      </c>
      <c r="X69" s="138">
        <f t="shared" si="20"/>
        <v>50.617283950617285</v>
      </c>
      <c r="Y69" s="140">
        <f t="shared" si="20"/>
        <v>46.580852775543043</v>
      </c>
      <c r="Z69" s="199" t="s">
        <v>5</v>
      </c>
      <c r="AA69" s="200"/>
      <c r="AB69" s="137">
        <f t="shared" si="11"/>
        <v>29.948805460750854</v>
      </c>
      <c r="AC69" s="138">
        <f t="shared" si="11"/>
        <v>25.151253241140882</v>
      </c>
      <c r="AD69" s="139">
        <f t="shared" si="11"/>
        <v>27.565478746243024</v>
      </c>
    </row>
    <row r="70" spans="1:30" ht="12" customHeight="1" x14ac:dyDescent="0.15">
      <c r="A70" s="27" t="s">
        <v>92</v>
      </c>
      <c r="B70" s="5">
        <f t="shared" ref="B70:R70" si="31">SUMIF($A$5:$A$60,"江釣子*",B$5:B$60)</f>
        <v>4960</v>
      </c>
      <c r="C70" s="6">
        <f t="shared" si="31"/>
        <v>4985</v>
      </c>
      <c r="D70" s="6">
        <f t="shared" si="31"/>
        <v>9945</v>
      </c>
      <c r="E70" s="5">
        <f t="shared" si="31"/>
        <v>305</v>
      </c>
      <c r="F70" s="6">
        <f t="shared" si="31"/>
        <v>267</v>
      </c>
      <c r="G70" s="6">
        <f t="shared" si="31"/>
        <v>572</v>
      </c>
      <c r="H70" s="5">
        <f t="shared" si="31"/>
        <v>838</v>
      </c>
      <c r="I70" s="6">
        <f t="shared" si="31"/>
        <v>1157</v>
      </c>
      <c r="J70" s="6">
        <f t="shared" si="31"/>
        <v>1995</v>
      </c>
      <c r="K70" s="5">
        <f t="shared" si="31"/>
        <v>13</v>
      </c>
      <c r="L70" s="6">
        <f t="shared" si="31"/>
        <v>11</v>
      </c>
      <c r="M70" s="6">
        <f t="shared" si="31"/>
        <v>24</v>
      </c>
      <c r="N70" s="5">
        <f t="shared" si="31"/>
        <v>1498</v>
      </c>
      <c r="O70" s="6">
        <f t="shared" si="31"/>
        <v>1281</v>
      </c>
      <c r="P70" s="6">
        <f t="shared" si="31"/>
        <v>2779</v>
      </c>
      <c r="Q70" s="5">
        <f t="shared" si="31"/>
        <v>2654</v>
      </c>
      <c r="R70" s="6">
        <f t="shared" si="31"/>
        <v>2716</v>
      </c>
      <c r="S70" s="7">
        <f t="shared" si="30"/>
        <v>5370</v>
      </c>
      <c r="T70" s="133">
        <f t="shared" si="19"/>
        <v>53.508064516129025</v>
      </c>
      <c r="U70" s="134">
        <f t="shared" si="19"/>
        <v>54.483450351053165</v>
      </c>
      <c r="V70" s="135">
        <f t="shared" si="19"/>
        <v>53.996983408748115</v>
      </c>
      <c r="W70" s="133">
        <f t="shared" si="20"/>
        <v>43.067068575734737</v>
      </c>
      <c r="X70" s="134">
        <f t="shared" si="20"/>
        <v>52.430044182621508</v>
      </c>
      <c r="Y70" s="136">
        <f t="shared" si="20"/>
        <v>47.802607076350093</v>
      </c>
      <c r="Z70" s="201" t="s">
        <v>5</v>
      </c>
      <c r="AA70" s="202"/>
      <c r="AB70" s="133">
        <f t="shared" ref="AB70:AD72" si="32">N70/B70*100</f>
        <v>30.201612903225804</v>
      </c>
      <c r="AC70" s="134">
        <f t="shared" si="32"/>
        <v>25.697091273821464</v>
      </c>
      <c r="AD70" s="135">
        <f t="shared" si="32"/>
        <v>27.943690296631473</v>
      </c>
    </row>
    <row r="71" spans="1:30" s="147" customFormat="1" ht="12" customHeight="1" thickBot="1" x14ac:dyDescent="0.2">
      <c r="A71" s="58" t="s">
        <v>93</v>
      </c>
      <c r="B71" s="59">
        <f t="shared" ref="B71:R71" si="33">SUMIF($A$5:$A$60,"和賀*",B$5:B$60)</f>
        <v>4832</v>
      </c>
      <c r="C71" s="60">
        <f t="shared" si="33"/>
        <v>5023</v>
      </c>
      <c r="D71" s="60">
        <f t="shared" si="33"/>
        <v>9855</v>
      </c>
      <c r="E71" s="59">
        <f t="shared" si="33"/>
        <v>394</v>
      </c>
      <c r="F71" s="60">
        <f t="shared" si="33"/>
        <v>335</v>
      </c>
      <c r="G71" s="60">
        <f t="shared" si="33"/>
        <v>729</v>
      </c>
      <c r="H71" s="59">
        <f t="shared" si="33"/>
        <v>885</v>
      </c>
      <c r="I71" s="60">
        <f t="shared" si="33"/>
        <v>1161</v>
      </c>
      <c r="J71" s="60">
        <f t="shared" si="33"/>
        <v>2046</v>
      </c>
      <c r="K71" s="59">
        <f t="shared" si="33"/>
        <v>15</v>
      </c>
      <c r="L71" s="60">
        <f t="shared" si="33"/>
        <v>15</v>
      </c>
      <c r="M71" s="60">
        <f t="shared" si="33"/>
        <v>30</v>
      </c>
      <c r="N71" s="59">
        <f t="shared" si="33"/>
        <v>1678</v>
      </c>
      <c r="O71" s="60">
        <f t="shared" si="33"/>
        <v>1403</v>
      </c>
      <c r="P71" s="60">
        <f t="shared" si="33"/>
        <v>3081</v>
      </c>
      <c r="Q71" s="59">
        <f t="shared" si="33"/>
        <v>2972</v>
      </c>
      <c r="R71" s="60">
        <f t="shared" si="33"/>
        <v>2914</v>
      </c>
      <c r="S71" s="61">
        <f t="shared" si="30"/>
        <v>5886</v>
      </c>
      <c r="T71" s="141">
        <f t="shared" si="19"/>
        <v>61.506622516556284</v>
      </c>
      <c r="U71" s="142">
        <f t="shared" si="19"/>
        <v>58.013139558033046</v>
      </c>
      <c r="V71" s="143">
        <f t="shared" si="19"/>
        <v>59.726027397260275</v>
      </c>
      <c r="W71" s="144">
        <f t="shared" si="20"/>
        <v>43.0349932705249</v>
      </c>
      <c r="X71" s="145">
        <f t="shared" si="20"/>
        <v>51.338366506520252</v>
      </c>
      <c r="Y71" s="146">
        <f t="shared" si="20"/>
        <v>47.145769622833846</v>
      </c>
      <c r="Z71" s="203" t="s">
        <v>5</v>
      </c>
      <c r="AA71" s="204"/>
      <c r="AB71" s="141">
        <f t="shared" si="32"/>
        <v>34.726821192052981</v>
      </c>
      <c r="AC71" s="142">
        <f t="shared" si="32"/>
        <v>27.931515030858051</v>
      </c>
      <c r="AD71" s="143">
        <f t="shared" si="32"/>
        <v>31.263318112633183</v>
      </c>
    </row>
    <row r="72" spans="1:30" s="25" customFormat="1" ht="12" customHeight="1" thickBot="1" x14ac:dyDescent="0.2">
      <c r="A72" s="190" t="s">
        <v>6</v>
      </c>
      <c r="B72" s="163">
        <f>SUM(B61:B71)</f>
        <v>38615</v>
      </c>
      <c r="C72" s="23">
        <f t="shared" ref="C72:R72" si="34">SUM(C61:C71)</f>
        <v>38538</v>
      </c>
      <c r="D72" s="15">
        <f t="shared" si="34"/>
        <v>77153</v>
      </c>
      <c r="E72" s="14">
        <f t="shared" si="34"/>
        <v>4876</v>
      </c>
      <c r="F72" s="15">
        <f t="shared" si="34"/>
        <v>4730</v>
      </c>
      <c r="G72" s="15">
        <f t="shared" si="34"/>
        <v>9606</v>
      </c>
      <c r="H72" s="14">
        <f t="shared" si="34"/>
        <v>4242</v>
      </c>
      <c r="I72" s="15">
        <f t="shared" si="34"/>
        <v>5808</v>
      </c>
      <c r="J72" s="15">
        <f t="shared" si="34"/>
        <v>10050</v>
      </c>
      <c r="K72" s="14">
        <f t="shared" si="34"/>
        <v>139</v>
      </c>
      <c r="L72" s="15">
        <f t="shared" si="34"/>
        <v>99</v>
      </c>
      <c r="M72" s="15">
        <f t="shared" si="34"/>
        <v>238</v>
      </c>
      <c r="N72" s="14">
        <f t="shared" si="34"/>
        <v>11779</v>
      </c>
      <c r="O72" s="15">
        <f t="shared" si="34"/>
        <v>10183</v>
      </c>
      <c r="P72" s="15">
        <f t="shared" si="34"/>
        <v>21962</v>
      </c>
      <c r="Q72" s="14">
        <f t="shared" si="34"/>
        <v>21036</v>
      </c>
      <c r="R72" s="15">
        <f t="shared" si="34"/>
        <v>20820</v>
      </c>
      <c r="S72" s="16">
        <f>SUM(S61:S71)</f>
        <v>41856</v>
      </c>
      <c r="T72" s="148">
        <f t="shared" si="19"/>
        <v>54.476239803185287</v>
      </c>
      <c r="U72" s="149">
        <f t="shared" si="19"/>
        <v>54.024599096995175</v>
      </c>
      <c r="V72" s="150">
        <f t="shared" si="19"/>
        <v>54.250644822625169</v>
      </c>
      <c r="W72" s="151">
        <f t="shared" si="20"/>
        <v>43.3447423464537</v>
      </c>
      <c r="X72" s="152">
        <f t="shared" si="20"/>
        <v>50.61479346781941</v>
      </c>
      <c r="Y72" s="153">
        <f t="shared" si="20"/>
        <v>46.961009174311926</v>
      </c>
      <c r="Z72" s="205" t="s">
        <v>6</v>
      </c>
      <c r="AA72" s="206"/>
      <c r="AB72" s="148">
        <f t="shared" si="32"/>
        <v>30.50369027579956</v>
      </c>
      <c r="AC72" s="149">
        <f t="shared" si="32"/>
        <v>26.423270538170119</v>
      </c>
      <c r="AD72" s="150">
        <f t="shared" si="32"/>
        <v>28.465516570969374</v>
      </c>
    </row>
    <row r="73" spans="1:30" s="147" customFormat="1" ht="12" customHeight="1" thickBot="1" x14ac:dyDescent="0.2">
      <c r="A73" s="191" t="s">
        <v>22</v>
      </c>
      <c r="B73" s="189">
        <v>18</v>
      </c>
      <c r="C73" s="66">
        <v>35</v>
      </c>
      <c r="D73" s="66">
        <f>SUM(B73:C73)</f>
        <v>53</v>
      </c>
      <c r="E73" s="154" t="s">
        <v>24</v>
      </c>
      <c r="F73" s="64" t="s">
        <v>24</v>
      </c>
      <c r="G73" s="63" t="s">
        <v>24</v>
      </c>
      <c r="H73" s="155" t="s">
        <v>24</v>
      </c>
      <c r="I73" s="64" t="s">
        <v>24</v>
      </c>
      <c r="J73" s="63" t="s">
        <v>24</v>
      </c>
      <c r="K73" s="154" t="s">
        <v>24</v>
      </c>
      <c r="L73" s="155" t="s">
        <v>24</v>
      </c>
      <c r="M73" s="64" t="s">
        <v>24</v>
      </c>
      <c r="N73" s="65">
        <v>1</v>
      </c>
      <c r="O73" s="66">
        <v>3</v>
      </c>
      <c r="P73" s="66">
        <f>SUM(N73:O73)</f>
        <v>4</v>
      </c>
      <c r="Q73" s="156">
        <f t="shared" ref="Q73:R73" si="35">SUMIF($E$4:$P$4,Q$4,$E73:$P73)</f>
        <v>1</v>
      </c>
      <c r="R73" s="157">
        <f t="shared" si="35"/>
        <v>3</v>
      </c>
      <c r="S73" s="62">
        <f>SUM(Q73:R73)</f>
        <v>4</v>
      </c>
      <c r="T73" s="158">
        <f t="shared" si="19"/>
        <v>5.5555555555555554</v>
      </c>
      <c r="U73" s="159">
        <f t="shared" si="19"/>
        <v>8.5714285714285712</v>
      </c>
      <c r="V73" s="160">
        <f t="shared" si="19"/>
        <v>7.5471698113207548</v>
      </c>
      <c r="W73" s="154" t="s">
        <v>24</v>
      </c>
      <c r="X73" s="64" t="s">
        <v>24</v>
      </c>
      <c r="Y73" s="77" t="s">
        <v>24</v>
      </c>
      <c r="Z73" s="67"/>
      <c r="AA73" s="67"/>
    </row>
    <row r="74" spans="1:30" ht="12" customHeight="1" thickBot="1" x14ac:dyDescent="0.2">
      <c r="A74" s="192" t="s">
        <v>23</v>
      </c>
      <c r="B74" s="23">
        <f t="shared" ref="B74:S74" si="36">B72+B73</f>
        <v>38633</v>
      </c>
      <c r="C74" s="161">
        <f t="shared" si="36"/>
        <v>38573</v>
      </c>
      <c r="D74" s="162">
        <f t="shared" si="36"/>
        <v>77206</v>
      </c>
      <c r="E74" s="15">
        <f t="shared" si="36"/>
        <v>4876</v>
      </c>
      <c r="F74" s="161">
        <f t="shared" si="36"/>
        <v>4730</v>
      </c>
      <c r="G74" s="162">
        <f t="shared" si="36"/>
        <v>9606</v>
      </c>
      <c r="H74" s="15">
        <f t="shared" si="36"/>
        <v>4242</v>
      </c>
      <c r="I74" s="161">
        <f t="shared" si="36"/>
        <v>5808</v>
      </c>
      <c r="J74" s="162">
        <f t="shared" si="36"/>
        <v>10050</v>
      </c>
      <c r="K74" s="24">
        <f t="shared" si="36"/>
        <v>139</v>
      </c>
      <c r="L74" s="163">
        <f t="shared" si="36"/>
        <v>99</v>
      </c>
      <c r="M74" s="162">
        <f t="shared" si="36"/>
        <v>238</v>
      </c>
      <c r="N74" s="15">
        <f t="shared" si="36"/>
        <v>11780</v>
      </c>
      <c r="O74" s="161">
        <f t="shared" si="36"/>
        <v>10186</v>
      </c>
      <c r="P74" s="162">
        <f t="shared" si="36"/>
        <v>21966</v>
      </c>
      <c r="Q74" s="15">
        <f t="shared" si="36"/>
        <v>21037</v>
      </c>
      <c r="R74" s="164">
        <f t="shared" si="36"/>
        <v>20823</v>
      </c>
      <c r="S74" s="162">
        <f t="shared" si="36"/>
        <v>41860</v>
      </c>
      <c r="T74" s="148">
        <f t="shared" si="19"/>
        <v>54.453446535345428</v>
      </c>
      <c r="U74" s="149">
        <f t="shared" si="19"/>
        <v>53.983356233634929</v>
      </c>
      <c r="V74" s="150">
        <f t="shared" si="19"/>
        <v>54.218584047871929</v>
      </c>
      <c r="W74" s="148">
        <f>(E74+H74)/Q74*100</f>
        <v>43.342681941341446</v>
      </c>
      <c r="X74" s="149">
        <f>(F74+I74)/R74*100</f>
        <v>50.607501320655047</v>
      </c>
      <c r="Y74" s="165">
        <f>(G74+J74)/S74*100</f>
        <v>46.956521739130437</v>
      </c>
    </row>
  </sheetData>
  <mergeCells count="21">
    <mergeCell ref="Q3:S3"/>
    <mergeCell ref="T3:V3"/>
    <mergeCell ref="W3:Y3"/>
    <mergeCell ref="Z61:AA61"/>
    <mergeCell ref="Z62:AA62"/>
    <mergeCell ref="B3:D3"/>
    <mergeCell ref="E3:G3"/>
    <mergeCell ref="H3:J3"/>
    <mergeCell ref="K3:M3"/>
    <mergeCell ref="N3:P3"/>
    <mergeCell ref="AB3:AD3"/>
    <mergeCell ref="Z71:AA71"/>
    <mergeCell ref="Z72:AA72"/>
    <mergeCell ref="Z65:AA65"/>
    <mergeCell ref="Z66:AA66"/>
    <mergeCell ref="Z67:AA67"/>
    <mergeCell ref="Z68:AA68"/>
    <mergeCell ref="Z69:AA69"/>
    <mergeCell ref="Z70:AA70"/>
    <mergeCell ref="Z64:AA64"/>
    <mergeCell ref="Z63:AA63"/>
  </mergeCells>
  <phoneticPr fontId="2"/>
  <dataValidations count="3">
    <dataValidation type="whole" allowBlank="1" showInputMessage="1" showErrorMessage="1" errorTitle="入力不可" error="入力してはいけません。_x000a_" sqref="E73:M73 W73:Y73" xr:uid="{00000000-0002-0000-0100-000000000000}">
      <formula1>0</formula1>
      <formula2>0</formula2>
    </dataValidation>
    <dataValidation allowBlank="1" showInputMessage="1" showErrorMessage="1" errorTitle="入力不可" error="入力してはけません。_x000a_" sqref="B73:C73" xr:uid="{00000000-0002-0000-0100-000001000000}"/>
    <dataValidation type="textLength" allowBlank="1" showInputMessage="1" showErrorMessage="1" errorTitle="入力不可" error="入力してはけません。_x000a_" sqref="G5:G60 M5:M60 D73 D5:D60 J5:J60 S73 S5:S60 P73 P5:P60" xr:uid="{00000000-0002-0000-0100-000002000000}">
      <formula1>0</formula1>
      <formula2>0</formula2>
    </dataValidation>
  </dataValidations>
  <printOptions verticalCentered="1"/>
  <pageMargins left="1.1023622047244095" right="0.31496062992125984" top="0.11811023622047245" bottom="0.11811023622047245" header="0.51181102362204722" footer="0.51181102362204722"/>
  <pageSetup paperSize="8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4EC59-1491-4105-9F86-C215E780F6FB}">
  <sheetPr syncVertical="1" syncRef="M26" transitionEvaluation="1">
    <tabColor rgb="FF92D050"/>
  </sheetPr>
  <dimension ref="A1:AD74"/>
  <sheetViews>
    <sheetView showGridLines="0" view="pageBreakPreview" zoomScaleNormal="100" zoomScaleSheetLayoutView="100" workbookViewId="0">
      <pane xSplit="1" ySplit="4" topLeftCell="M26" activePane="bottomRight" state="frozenSplit"/>
      <selection activeCell="C30" sqref="C30"/>
      <selection pane="topRight" activeCell="C30" sqref="C30"/>
      <selection pane="bottomLeft" activeCell="C30" sqref="C30"/>
      <selection pane="bottomRight" activeCell="D73" sqref="D73"/>
    </sheetView>
  </sheetViews>
  <sheetFormatPr defaultColWidth="10.625" defaultRowHeight="13.5" x14ac:dyDescent="0.15"/>
  <cols>
    <col min="1" max="1" width="11.25" style="25" customWidth="1"/>
    <col min="2" max="4" width="7.25" style="78" customWidth="1"/>
    <col min="5" max="6" width="6.5" style="78" customWidth="1"/>
    <col min="7" max="7" width="6.5" style="78" bestFit="1" customWidth="1"/>
    <col min="8" max="9" width="6.5" style="78" customWidth="1"/>
    <col min="10" max="10" width="7.5" style="78" bestFit="1" customWidth="1"/>
    <col min="11" max="13" width="4.625" style="78" customWidth="1"/>
    <col min="14" max="19" width="7.875" style="78" customWidth="1"/>
    <col min="20" max="25" width="7.125" style="78" customWidth="1"/>
    <col min="26" max="26" width="10.625" style="78" customWidth="1"/>
    <col min="27" max="27" width="3.375" style="78" customWidth="1"/>
    <col min="28" max="16384" width="10.625" style="78"/>
  </cols>
  <sheetData>
    <row r="1" spans="1:30" x14ac:dyDescent="0.15">
      <c r="A1" s="188" t="s">
        <v>99</v>
      </c>
    </row>
    <row r="2" spans="1:30" s="25" customFormat="1" ht="4.5" customHeight="1" thickBot="1" x14ac:dyDescent="0.2"/>
    <row r="3" spans="1:30" s="25" customFormat="1" ht="12" customHeight="1" thickBot="1" x14ac:dyDescent="0.2">
      <c r="A3" s="23"/>
      <c r="B3" s="195" t="s">
        <v>95</v>
      </c>
      <c r="C3" s="196"/>
      <c r="D3" s="197"/>
      <c r="E3" s="198" t="s">
        <v>96</v>
      </c>
      <c r="F3" s="193"/>
      <c r="G3" s="193"/>
      <c r="H3" s="193" t="s">
        <v>7</v>
      </c>
      <c r="I3" s="193"/>
      <c r="J3" s="193"/>
      <c r="K3" s="193" t="s">
        <v>8</v>
      </c>
      <c r="L3" s="193"/>
      <c r="M3" s="193"/>
      <c r="N3" s="193" t="s">
        <v>9</v>
      </c>
      <c r="O3" s="193"/>
      <c r="P3" s="193"/>
      <c r="Q3" s="193" t="s">
        <v>10</v>
      </c>
      <c r="R3" s="193"/>
      <c r="S3" s="193"/>
      <c r="T3" s="193" t="s">
        <v>21</v>
      </c>
      <c r="U3" s="193"/>
      <c r="V3" s="193"/>
      <c r="W3" s="193" t="s">
        <v>25</v>
      </c>
      <c r="X3" s="193"/>
      <c r="Y3" s="194"/>
      <c r="Z3" s="23"/>
      <c r="AA3" s="23"/>
      <c r="AB3" s="193" t="s">
        <v>97</v>
      </c>
      <c r="AC3" s="193"/>
      <c r="AD3" s="193"/>
    </row>
    <row r="4" spans="1:30" s="25" customFormat="1" ht="12" customHeight="1" thickBot="1" x14ac:dyDescent="0.2">
      <c r="A4" s="26" t="s">
        <v>82</v>
      </c>
      <c r="B4" s="20" t="s">
        <v>1</v>
      </c>
      <c r="C4" s="21" t="s">
        <v>2</v>
      </c>
      <c r="D4" s="22" t="s">
        <v>3</v>
      </c>
      <c r="E4" s="8" t="s">
        <v>1</v>
      </c>
      <c r="F4" s="9" t="s">
        <v>2</v>
      </c>
      <c r="G4" s="9" t="s">
        <v>3</v>
      </c>
      <c r="H4" s="8" t="s">
        <v>1</v>
      </c>
      <c r="I4" s="9" t="s">
        <v>2</v>
      </c>
      <c r="J4" s="9" t="s">
        <v>3</v>
      </c>
      <c r="K4" s="8" t="s">
        <v>1</v>
      </c>
      <c r="L4" s="9" t="s">
        <v>2</v>
      </c>
      <c r="M4" s="9" t="s">
        <v>3</v>
      </c>
      <c r="N4" s="8" t="s">
        <v>1</v>
      </c>
      <c r="O4" s="9" t="s">
        <v>2</v>
      </c>
      <c r="P4" s="9" t="s">
        <v>3</v>
      </c>
      <c r="Q4" s="8" t="s">
        <v>1</v>
      </c>
      <c r="R4" s="9" t="s">
        <v>2</v>
      </c>
      <c r="S4" s="10" t="s">
        <v>3</v>
      </c>
      <c r="T4" s="8" t="s">
        <v>1</v>
      </c>
      <c r="U4" s="9" t="s">
        <v>2</v>
      </c>
      <c r="V4" s="10" t="s">
        <v>3</v>
      </c>
      <c r="W4" s="8" t="s">
        <v>1</v>
      </c>
      <c r="X4" s="9" t="s">
        <v>2</v>
      </c>
      <c r="Y4" s="76" t="s">
        <v>3</v>
      </c>
      <c r="Z4" s="68" t="s">
        <v>0</v>
      </c>
      <c r="AA4" s="79"/>
      <c r="AB4" s="8" t="s">
        <v>1</v>
      </c>
      <c r="AC4" s="9" t="s">
        <v>2</v>
      </c>
      <c r="AD4" s="10" t="s">
        <v>3</v>
      </c>
    </row>
    <row r="5" spans="1:30" s="86" customFormat="1" ht="12" customHeight="1" x14ac:dyDescent="0.15">
      <c r="A5" s="33" t="s">
        <v>26</v>
      </c>
      <c r="B5" s="166">
        <v>2087</v>
      </c>
      <c r="C5" s="167">
        <v>2182</v>
      </c>
      <c r="D5" s="34">
        <f t="shared" ref="D5:D60" si="0">SUM(B5:C5)</f>
        <v>4269</v>
      </c>
      <c r="E5" s="166">
        <v>228</v>
      </c>
      <c r="F5" s="167">
        <v>255</v>
      </c>
      <c r="G5" s="34">
        <f t="shared" ref="G5:G60" si="1">SUM(E5:F5)</f>
        <v>483</v>
      </c>
      <c r="H5" s="166">
        <v>202</v>
      </c>
      <c r="I5" s="167">
        <v>271</v>
      </c>
      <c r="J5" s="34">
        <f t="shared" ref="J5:J60" si="2">SUM(H5:I5)</f>
        <v>473</v>
      </c>
      <c r="K5" s="166">
        <v>10</v>
      </c>
      <c r="L5" s="167">
        <v>6</v>
      </c>
      <c r="M5" s="34">
        <f t="shared" ref="M5:M60" si="3">SUM(K5:L5)</f>
        <v>16</v>
      </c>
      <c r="N5" s="166">
        <v>637</v>
      </c>
      <c r="O5" s="167">
        <v>601</v>
      </c>
      <c r="P5" s="34">
        <f t="shared" ref="P5:P60" si="4">SUM(N5:O5)</f>
        <v>1238</v>
      </c>
      <c r="Q5" s="80">
        <f>SUMIF($E$4:$P$4,Q$4,$E5:$P5)</f>
        <v>1077</v>
      </c>
      <c r="R5" s="81">
        <f>SUMIF($E$4:$P$4,R$4,$E5:$P5)</f>
        <v>1133</v>
      </c>
      <c r="S5" s="35">
        <f t="shared" ref="S5:S68" si="5">SUM(Q5:R5)</f>
        <v>2210</v>
      </c>
      <c r="T5" s="82">
        <f>Q5/B5*100</f>
        <v>51.605174892189744</v>
      </c>
      <c r="U5" s="83">
        <f>R5/C5*100</f>
        <v>51.924839596700281</v>
      </c>
      <c r="V5" s="84">
        <f>S5/D5*100</f>
        <v>51.768564066526125</v>
      </c>
      <c r="W5" s="82">
        <f>(E5+H5)/Q5*100</f>
        <v>39.925719591457757</v>
      </c>
      <c r="X5" s="83">
        <f>(F5+I5)/R5*100</f>
        <v>46.425419240953218</v>
      </c>
      <c r="Y5" s="85">
        <f>(G5+J5)/S5*100</f>
        <v>43.257918552036202</v>
      </c>
      <c r="Z5" s="69" t="s">
        <v>4</v>
      </c>
      <c r="AA5" s="36">
        <v>1</v>
      </c>
      <c r="AB5" s="82">
        <f>N5/B5*100</f>
        <v>30.522280785816964</v>
      </c>
      <c r="AC5" s="83">
        <f t="shared" ref="AC5:AD60" si="6">O5/C5*100</f>
        <v>27.543538038496791</v>
      </c>
      <c r="AD5" s="84">
        <f>P5/D5*100</f>
        <v>28.999765753103773</v>
      </c>
    </row>
    <row r="6" spans="1:30" ht="12" customHeight="1" x14ac:dyDescent="0.15">
      <c r="A6" s="11" t="s">
        <v>27</v>
      </c>
      <c r="B6" s="168">
        <v>1126</v>
      </c>
      <c r="C6" s="169">
        <v>1057</v>
      </c>
      <c r="D6" s="1">
        <f t="shared" si="0"/>
        <v>2183</v>
      </c>
      <c r="E6" s="168">
        <v>198</v>
      </c>
      <c r="F6" s="169">
        <v>218</v>
      </c>
      <c r="G6" s="1">
        <f t="shared" si="1"/>
        <v>416</v>
      </c>
      <c r="H6" s="168">
        <v>83</v>
      </c>
      <c r="I6" s="169">
        <v>114</v>
      </c>
      <c r="J6" s="1">
        <f t="shared" si="2"/>
        <v>197</v>
      </c>
      <c r="K6" s="168">
        <v>3</v>
      </c>
      <c r="L6" s="169">
        <v>1</v>
      </c>
      <c r="M6" s="1">
        <f t="shared" si="3"/>
        <v>4</v>
      </c>
      <c r="N6" s="168">
        <v>286</v>
      </c>
      <c r="O6" s="169">
        <v>231</v>
      </c>
      <c r="P6" s="1">
        <f t="shared" si="4"/>
        <v>517</v>
      </c>
      <c r="Q6" s="87">
        <f t="shared" ref="Q6:R37" si="7">SUMIF($E$4:$P$4,Q$4,$E6:$P6)</f>
        <v>570</v>
      </c>
      <c r="R6" s="88">
        <f t="shared" si="7"/>
        <v>564</v>
      </c>
      <c r="S6" s="2">
        <f t="shared" si="5"/>
        <v>1134</v>
      </c>
      <c r="T6" s="89">
        <f t="shared" ref="T6:V58" si="8">Q6/B6*100</f>
        <v>50.621669626998219</v>
      </c>
      <c r="U6" s="90">
        <f t="shared" si="8"/>
        <v>53.358561967833495</v>
      </c>
      <c r="V6" s="91">
        <f t="shared" si="8"/>
        <v>51.946862116353643</v>
      </c>
      <c r="W6" s="89">
        <f t="shared" ref="W6:Y58" si="9">(E6+H6)/Q6*100</f>
        <v>49.298245614035082</v>
      </c>
      <c r="X6" s="90">
        <f t="shared" si="9"/>
        <v>58.865248226950349</v>
      </c>
      <c r="Y6" s="92">
        <f t="shared" si="9"/>
        <v>54.056437389770728</v>
      </c>
      <c r="Z6" s="70" t="s">
        <v>4</v>
      </c>
      <c r="AA6" s="17">
        <f t="shared" ref="AA6:AA14" si="10">AA5+1</f>
        <v>2</v>
      </c>
      <c r="AB6" s="89">
        <f t="shared" ref="AB6:AD69" si="11">N6/B6*100</f>
        <v>25.399644760213143</v>
      </c>
      <c r="AC6" s="90">
        <f t="shared" si="6"/>
        <v>21.85430463576159</v>
      </c>
      <c r="AD6" s="91">
        <f t="shared" si="6"/>
        <v>23.683005038937242</v>
      </c>
    </row>
    <row r="7" spans="1:30" s="86" customFormat="1" ht="12" customHeight="1" x14ac:dyDescent="0.15">
      <c r="A7" s="37" t="s">
        <v>28</v>
      </c>
      <c r="B7" s="170">
        <v>2801</v>
      </c>
      <c r="C7" s="171">
        <v>2615</v>
      </c>
      <c r="D7" s="38">
        <f t="shared" si="0"/>
        <v>5416</v>
      </c>
      <c r="E7" s="170">
        <v>553</v>
      </c>
      <c r="F7" s="171">
        <v>492</v>
      </c>
      <c r="G7" s="38">
        <f t="shared" si="1"/>
        <v>1045</v>
      </c>
      <c r="H7" s="170">
        <v>220</v>
      </c>
      <c r="I7" s="171">
        <v>299</v>
      </c>
      <c r="J7" s="38">
        <f t="shared" si="2"/>
        <v>519</v>
      </c>
      <c r="K7" s="170">
        <v>7</v>
      </c>
      <c r="L7" s="171">
        <v>8</v>
      </c>
      <c r="M7" s="38">
        <f t="shared" si="3"/>
        <v>15</v>
      </c>
      <c r="N7" s="170">
        <v>660</v>
      </c>
      <c r="O7" s="171">
        <v>539</v>
      </c>
      <c r="P7" s="38">
        <f t="shared" si="4"/>
        <v>1199</v>
      </c>
      <c r="Q7" s="93">
        <f t="shared" si="7"/>
        <v>1440</v>
      </c>
      <c r="R7" s="94">
        <f t="shared" si="7"/>
        <v>1338</v>
      </c>
      <c r="S7" s="39">
        <f t="shared" si="5"/>
        <v>2778</v>
      </c>
      <c r="T7" s="95">
        <f t="shared" si="8"/>
        <v>51.410210639057475</v>
      </c>
      <c r="U7" s="96">
        <f t="shared" si="8"/>
        <v>51.16634799235181</v>
      </c>
      <c r="V7" s="97">
        <f t="shared" si="8"/>
        <v>51.292466765140318</v>
      </c>
      <c r="W7" s="95">
        <f t="shared" si="9"/>
        <v>53.680555555555557</v>
      </c>
      <c r="X7" s="96">
        <f t="shared" si="9"/>
        <v>59.118086696562031</v>
      </c>
      <c r="Y7" s="98">
        <f t="shared" si="9"/>
        <v>56.299496040316775</v>
      </c>
      <c r="Z7" s="71" t="s">
        <v>4</v>
      </c>
      <c r="AA7" s="40">
        <f t="shared" si="10"/>
        <v>3</v>
      </c>
      <c r="AB7" s="95">
        <f t="shared" si="11"/>
        <v>23.563013209568012</v>
      </c>
      <c r="AC7" s="96">
        <f t="shared" si="6"/>
        <v>20.61185468451243</v>
      </c>
      <c r="AD7" s="97">
        <f t="shared" si="6"/>
        <v>22.138109305760707</v>
      </c>
    </row>
    <row r="8" spans="1:30" ht="12" customHeight="1" x14ac:dyDescent="0.15">
      <c r="A8" s="11" t="s">
        <v>29</v>
      </c>
      <c r="B8" s="168">
        <v>818</v>
      </c>
      <c r="C8" s="169">
        <v>801</v>
      </c>
      <c r="D8" s="1">
        <f t="shared" si="0"/>
        <v>1619</v>
      </c>
      <c r="E8" s="168">
        <v>162</v>
      </c>
      <c r="F8" s="169">
        <v>158</v>
      </c>
      <c r="G8" s="1">
        <f t="shared" si="1"/>
        <v>320</v>
      </c>
      <c r="H8" s="168">
        <v>68</v>
      </c>
      <c r="I8" s="169">
        <v>95</v>
      </c>
      <c r="J8" s="1">
        <f t="shared" si="2"/>
        <v>163</v>
      </c>
      <c r="K8" s="168">
        <v>2</v>
      </c>
      <c r="L8" s="169">
        <v>3</v>
      </c>
      <c r="M8" s="1">
        <f t="shared" si="3"/>
        <v>5</v>
      </c>
      <c r="N8" s="168">
        <v>249</v>
      </c>
      <c r="O8" s="169">
        <v>210</v>
      </c>
      <c r="P8" s="1">
        <f t="shared" si="4"/>
        <v>459</v>
      </c>
      <c r="Q8" s="87">
        <f t="shared" si="7"/>
        <v>481</v>
      </c>
      <c r="R8" s="88">
        <f t="shared" si="7"/>
        <v>466</v>
      </c>
      <c r="S8" s="2">
        <f t="shared" si="5"/>
        <v>947</v>
      </c>
      <c r="T8" s="89">
        <f t="shared" si="8"/>
        <v>58.801955990220044</v>
      </c>
      <c r="U8" s="90">
        <f t="shared" si="8"/>
        <v>58.177278401997498</v>
      </c>
      <c r="V8" s="91">
        <f t="shared" si="8"/>
        <v>58.492896849907353</v>
      </c>
      <c r="W8" s="89">
        <f t="shared" si="9"/>
        <v>47.817047817047822</v>
      </c>
      <c r="X8" s="90">
        <f t="shared" si="9"/>
        <v>54.291845493562228</v>
      </c>
      <c r="Y8" s="92">
        <f t="shared" si="9"/>
        <v>51.003167898627247</v>
      </c>
      <c r="Z8" s="70" t="s">
        <v>4</v>
      </c>
      <c r="AA8" s="17">
        <f t="shared" si="10"/>
        <v>4</v>
      </c>
      <c r="AB8" s="89">
        <f t="shared" si="11"/>
        <v>30.440097799511001</v>
      </c>
      <c r="AC8" s="90">
        <f t="shared" si="6"/>
        <v>26.217228464419474</v>
      </c>
      <c r="AD8" s="91">
        <f t="shared" si="6"/>
        <v>28.350833848054354</v>
      </c>
    </row>
    <row r="9" spans="1:30" s="86" customFormat="1" ht="12" customHeight="1" x14ac:dyDescent="0.15">
      <c r="A9" s="37" t="s">
        <v>30</v>
      </c>
      <c r="B9" s="170">
        <v>1741</v>
      </c>
      <c r="C9" s="171">
        <v>1667</v>
      </c>
      <c r="D9" s="38">
        <f t="shared" si="0"/>
        <v>3408</v>
      </c>
      <c r="E9" s="170">
        <v>303</v>
      </c>
      <c r="F9" s="171">
        <v>293</v>
      </c>
      <c r="G9" s="38">
        <f t="shared" si="1"/>
        <v>596</v>
      </c>
      <c r="H9" s="170">
        <v>137</v>
      </c>
      <c r="I9" s="171">
        <v>175</v>
      </c>
      <c r="J9" s="38">
        <f t="shared" si="2"/>
        <v>312</v>
      </c>
      <c r="K9" s="170">
        <v>11</v>
      </c>
      <c r="L9" s="171">
        <v>4</v>
      </c>
      <c r="M9" s="38">
        <f t="shared" si="3"/>
        <v>15</v>
      </c>
      <c r="N9" s="170">
        <v>512</v>
      </c>
      <c r="O9" s="171">
        <v>447</v>
      </c>
      <c r="P9" s="38">
        <f t="shared" si="4"/>
        <v>959</v>
      </c>
      <c r="Q9" s="93">
        <f t="shared" si="7"/>
        <v>963</v>
      </c>
      <c r="R9" s="94">
        <f t="shared" si="7"/>
        <v>919</v>
      </c>
      <c r="S9" s="39">
        <f t="shared" si="5"/>
        <v>1882</v>
      </c>
      <c r="T9" s="95">
        <f t="shared" si="8"/>
        <v>55.313038483630095</v>
      </c>
      <c r="U9" s="96">
        <f t="shared" si="8"/>
        <v>55.128974205158968</v>
      </c>
      <c r="V9" s="97">
        <f t="shared" si="8"/>
        <v>55.223004694835673</v>
      </c>
      <c r="W9" s="95">
        <f t="shared" si="9"/>
        <v>45.690550363447556</v>
      </c>
      <c r="X9" s="96">
        <f t="shared" si="9"/>
        <v>50.924918389553866</v>
      </c>
      <c r="Y9" s="98">
        <f t="shared" si="9"/>
        <v>48.246546227417639</v>
      </c>
      <c r="Z9" s="71" t="s">
        <v>4</v>
      </c>
      <c r="AA9" s="40">
        <f t="shared" si="10"/>
        <v>5</v>
      </c>
      <c r="AB9" s="95">
        <f t="shared" si="11"/>
        <v>29.408385985066055</v>
      </c>
      <c r="AC9" s="96">
        <f t="shared" si="6"/>
        <v>26.814637072585484</v>
      </c>
      <c r="AD9" s="97">
        <f t="shared" si="6"/>
        <v>28.139671361502351</v>
      </c>
    </row>
    <row r="10" spans="1:30" ht="12" customHeight="1" x14ac:dyDescent="0.15">
      <c r="A10" s="11" t="s">
        <v>31</v>
      </c>
      <c r="B10" s="168">
        <v>583</v>
      </c>
      <c r="C10" s="169">
        <v>576</v>
      </c>
      <c r="D10" s="1">
        <f t="shared" si="0"/>
        <v>1159</v>
      </c>
      <c r="E10" s="168">
        <v>123</v>
      </c>
      <c r="F10" s="169">
        <v>142</v>
      </c>
      <c r="G10" s="1">
        <f t="shared" si="1"/>
        <v>265</v>
      </c>
      <c r="H10" s="168">
        <v>33</v>
      </c>
      <c r="I10" s="169">
        <v>48</v>
      </c>
      <c r="J10" s="1">
        <f t="shared" si="2"/>
        <v>81</v>
      </c>
      <c r="K10" s="168">
        <v>0</v>
      </c>
      <c r="L10" s="169">
        <v>1</v>
      </c>
      <c r="M10" s="1">
        <f t="shared" si="3"/>
        <v>1</v>
      </c>
      <c r="N10" s="168">
        <v>171</v>
      </c>
      <c r="O10" s="169">
        <v>127</v>
      </c>
      <c r="P10" s="1">
        <f t="shared" si="4"/>
        <v>298</v>
      </c>
      <c r="Q10" s="87">
        <f t="shared" si="7"/>
        <v>327</v>
      </c>
      <c r="R10" s="88">
        <f t="shared" si="7"/>
        <v>318</v>
      </c>
      <c r="S10" s="2">
        <f t="shared" si="5"/>
        <v>645</v>
      </c>
      <c r="T10" s="89">
        <f t="shared" si="8"/>
        <v>56.089193825042884</v>
      </c>
      <c r="U10" s="90">
        <f t="shared" si="8"/>
        <v>55.208333333333336</v>
      </c>
      <c r="V10" s="91">
        <f t="shared" si="8"/>
        <v>55.651423641069883</v>
      </c>
      <c r="W10" s="89">
        <f t="shared" si="9"/>
        <v>47.706422018348626</v>
      </c>
      <c r="X10" s="90">
        <f t="shared" si="9"/>
        <v>59.74842767295597</v>
      </c>
      <c r="Y10" s="92">
        <f t="shared" si="9"/>
        <v>53.643410852713181</v>
      </c>
      <c r="Z10" s="70" t="s">
        <v>4</v>
      </c>
      <c r="AA10" s="17">
        <f t="shared" si="10"/>
        <v>6</v>
      </c>
      <c r="AB10" s="89">
        <f t="shared" si="11"/>
        <v>29.331046312178387</v>
      </c>
      <c r="AC10" s="90">
        <f t="shared" si="6"/>
        <v>22.048611111111111</v>
      </c>
      <c r="AD10" s="91">
        <f t="shared" si="6"/>
        <v>25.711820534943918</v>
      </c>
    </row>
    <row r="11" spans="1:30" s="86" customFormat="1" ht="12" customHeight="1" x14ac:dyDescent="0.15">
      <c r="A11" s="37" t="s">
        <v>32</v>
      </c>
      <c r="B11" s="170">
        <v>1829</v>
      </c>
      <c r="C11" s="171">
        <v>1793</v>
      </c>
      <c r="D11" s="38">
        <f t="shared" si="0"/>
        <v>3622</v>
      </c>
      <c r="E11" s="170">
        <v>213</v>
      </c>
      <c r="F11" s="171">
        <v>226</v>
      </c>
      <c r="G11" s="38">
        <f t="shared" si="1"/>
        <v>439</v>
      </c>
      <c r="H11" s="170">
        <v>114</v>
      </c>
      <c r="I11" s="171">
        <v>167</v>
      </c>
      <c r="J11" s="38">
        <f t="shared" si="2"/>
        <v>281</v>
      </c>
      <c r="K11" s="170">
        <v>2</v>
      </c>
      <c r="L11" s="171">
        <v>1</v>
      </c>
      <c r="M11" s="38">
        <f t="shared" si="3"/>
        <v>3</v>
      </c>
      <c r="N11" s="170">
        <v>631</v>
      </c>
      <c r="O11" s="171">
        <v>583</v>
      </c>
      <c r="P11" s="38">
        <f t="shared" si="4"/>
        <v>1214</v>
      </c>
      <c r="Q11" s="93">
        <f t="shared" si="7"/>
        <v>960</v>
      </c>
      <c r="R11" s="94">
        <f t="shared" si="7"/>
        <v>977</v>
      </c>
      <c r="S11" s="39">
        <f t="shared" si="5"/>
        <v>1937</v>
      </c>
      <c r="T11" s="95">
        <f t="shared" si="8"/>
        <v>52.487698195735376</v>
      </c>
      <c r="U11" s="96">
        <f t="shared" si="8"/>
        <v>54.489682097044053</v>
      </c>
      <c r="V11" s="97">
        <f t="shared" si="8"/>
        <v>53.478741027056877</v>
      </c>
      <c r="W11" s="95">
        <f t="shared" si="9"/>
        <v>34.0625</v>
      </c>
      <c r="X11" s="96">
        <f t="shared" si="9"/>
        <v>40.225179119754351</v>
      </c>
      <c r="Y11" s="98">
        <f t="shared" si="9"/>
        <v>37.1708828084667</v>
      </c>
      <c r="Z11" s="71" t="s">
        <v>4</v>
      </c>
      <c r="AA11" s="40">
        <f t="shared" si="10"/>
        <v>7</v>
      </c>
      <c r="AB11" s="95">
        <f t="shared" si="11"/>
        <v>34.499726626571899</v>
      </c>
      <c r="AC11" s="96">
        <f t="shared" si="6"/>
        <v>32.515337423312886</v>
      </c>
      <c r="AD11" s="97">
        <f t="shared" si="6"/>
        <v>33.517393705135284</v>
      </c>
    </row>
    <row r="12" spans="1:30" ht="12" customHeight="1" x14ac:dyDescent="0.15">
      <c r="A12" s="11" t="s">
        <v>33</v>
      </c>
      <c r="B12" s="168">
        <v>819</v>
      </c>
      <c r="C12" s="169">
        <v>832</v>
      </c>
      <c r="D12" s="1">
        <f t="shared" si="0"/>
        <v>1651</v>
      </c>
      <c r="E12" s="168">
        <v>173</v>
      </c>
      <c r="F12" s="169">
        <v>171</v>
      </c>
      <c r="G12" s="1">
        <f t="shared" si="1"/>
        <v>344</v>
      </c>
      <c r="H12" s="168">
        <v>65</v>
      </c>
      <c r="I12" s="169">
        <v>103</v>
      </c>
      <c r="J12" s="1">
        <f t="shared" si="2"/>
        <v>168</v>
      </c>
      <c r="K12" s="168">
        <v>1</v>
      </c>
      <c r="L12" s="169">
        <v>0</v>
      </c>
      <c r="M12" s="1">
        <f t="shared" si="3"/>
        <v>1</v>
      </c>
      <c r="N12" s="168">
        <v>261</v>
      </c>
      <c r="O12" s="169">
        <v>232</v>
      </c>
      <c r="P12" s="1">
        <f t="shared" si="4"/>
        <v>493</v>
      </c>
      <c r="Q12" s="87">
        <f t="shared" si="7"/>
        <v>500</v>
      </c>
      <c r="R12" s="88">
        <f t="shared" si="7"/>
        <v>506</v>
      </c>
      <c r="S12" s="2">
        <f t="shared" si="5"/>
        <v>1006</v>
      </c>
      <c r="T12" s="89">
        <f t="shared" si="8"/>
        <v>61.050061050061053</v>
      </c>
      <c r="U12" s="90">
        <f t="shared" si="8"/>
        <v>60.817307692307686</v>
      </c>
      <c r="V12" s="91">
        <f t="shared" si="8"/>
        <v>60.932768019382188</v>
      </c>
      <c r="W12" s="89">
        <f t="shared" si="9"/>
        <v>47.599999999999994</v>
      </c>
      <c r="X12" s="90">
        <f t="shared" si="9"/>
        <v>54.1501976284585</v>
      </c>
      <c r="Y12" s="92">
        <f t="shared" si="9"/>
        <v>50.894632206759439</v>
      </c>
      <c r="Z12" s="70" t="s">
        <v>4</v>
      </c>
      <c r="AA12" s="17">
        <f t="shared" si="10"/>
        <v>8</v>
      </c>
      <c r="AB12" s="89">
        <f t="shared" si="11"/>
        <v>31.868131868131865</v>
      </c>
      <c r="AC12" s="90">
        <f t="shared" si="6"/>
        <v>27.884615384615387</v>
      </c>
      <c r="AD12" s="91">
        <f t="shared" si="6"/>
        <v>29.860690490611752</v>
      </c>
    </row>
    <row r="13" spans="1:30" s="86" customFormat="1" ht="12" customHeight="1" x14ac:dyDescent="0.15">
      <c r="A13" s="37" t="s">
        <v>34</v>
      </c>
      <c r="B13" s="170">
        <v>1414</v>
      </c>
      <c r="C13" s="171">
        <v>1453</v>
      </c>
      <c r="D13" s="38">
        <f t="shared" si="0"/>
        <v>2867</v>
      </c>
      <c r="E13" s="170">
        <v>170</v>
      </c>
      <c r="F13" s="171">
        <v>173</v>
      </c>
      <c r="G13" s="38">
        <f t="shared" si="1"/>
        <v>343</v>
      </c>
      <c r="H13" s="170">
        <v>114</v>
      </c>
      <c r="I13" s="171">
        <v>154</v>
      </c>
      <c r="J13" s="38">
        <f t="shared" si="2"/>
        <v>268</v>
      </c>
      <c r="K13" s="170">
        <v>6</v>
      </c>
      <c r="L13" s="171">
        <v>1</v>
      </c>
      <c r="M13" s="38">
        <f t="shared" si="3"/>
        <v>7</v>
      </c>
      <c r="N13" s="170">
        <v>452</v>
      </c>
      <c r="O13" s="171">
        <v>412</v>
      </c>
      <c r="P13" s="38">
        <f t="shared" si="4"/>
        <v>864</v>
      </c>
      <c r="Q13" s="93">
        <f t="shared" si="7"/>
        <v>742</v>
      </c>
      <c r="R13" s="94">
        <f t="shared" si="7"/>
        <v>740</v>
      </c>
      <c r="S13" s="39">
        <f t="shared" si="5"/>
        <v>1482</v>
      </c>
      <c r="T13" s="95">
        <f t="shared" si="8"/>
        <v>52.475247524752476</v>
      </c>
      <c r="U13" s="96">
        <f t="shared" si="8"/>
        <v>50.92911218169305</v>
      </c>
      <c r="V13" s="97">
        <f t="shared" si="8"/>
        <v>51.691663760027907</v>
      </c>
      <c r="W13" s="95">
        <f t="shared" si="9"/>
        <v>38.274932614555254</v>
      </c>
      <c r="X13" s="96">
        <f t="shared" si="9"/>
        <v>44.189189189189186</v>
      </c>
      <c r="Y13" s="98">
        <f t="shared" si="9"/>
        <v>41.228070175438596</v>
      </c>
      <c r="Z13" s="71" t="s">
        <v>4</v>
      </c>
      <c r="AA13" s="40">
        <f t="shared" si="10"/>
        <v>9</v>
      </c>
      <c r="AB13" s="95">
        <f t="shared" si="11"/>
        <v>31.966053748231964</v>
      </c>
      <c r="AC13" s="96">
        <f t="shared" si="6"/>
        <v>28.355127322780454</v>
      </c>
      <c r="AD13" s="97">
        <f t="shared" si="6"/>
        <v>30.136030694105337</v>
      </c>
    </row>
    <row r="14" spans="1:30" ht="12" customHeight="1" x14ac:dyDescent="0.15">
      <c r="A14" s="12" t="s">
        <v>35</v>
      </c>
      <c r="B14" s="172">
        <v>2006</v>
      </c>
      <c r="C14" s="173">
        <v>2014</v>
      </c>
      <c r="D14" s="3">
        <f t="shared" si="0"/>
        <v>4020</v>
      </c>
      <c r="E14" s="172">
        <v>318</v>
      </c>
      <c r="F14" s="173">
        <v>315</v>
      </c>
      <c r="G14" s="3">
        <f t="shared" si="1"/>
        <v>633</v>
      </c>
      <c r="H14" s="172">
        <v>161</v>
      </c>
      <c r="I14" s="173">
        <v>241</v>
      </c>
      <c r="J14" s="3">
        <f t="shared" si="2"/>
        <v>402</v>
      </c>
      <c r="K14" s="172">
        <v>7</v>
      </c>
      <c r="L14" s="173">
        <v>4</v>
      </c>
      <c r="M14" s="3">
        <f t="shared" si="3"/>
        <v>11</v>
      </c>
      <c r="N14" s="172">
        <v>526</v>
      </c>
      <c r="O14" s="173">
        <v>463</v>
      </c>
      <c r="P14" s="3">
        <f t="shared" si="4"/>
        <v>989</v>
      </c>
      <c r="Q14" s="99">
        <f t="shared" si="7"/>
        <v>1012</v>
      </c>
      <c r="R14" s="100">
        <f t="shared" si="7"/>
        <v>1023</v>
      </c>
      <c r="S14" s="4">
        <f t="shared" si="5"/>
        <v>2035</v>
      </c>
      <c r="T14" s="101">
        <f t="shared" si="8"/>
        <v>50.448654037886342</v>
      </c>
      <c r="U14" s="102">
        <f t="shared" si="8"/>
        <v>50.794438927507443</v>
      </c>
      <c r="V14" s="103">
        <f t="shared" si="8"/>
        <v>50.621890547263682</v>
      </c>
      <c r="W14" s="101">
        <f t="shared" si="9"/>
        <v>47.33201581027668</v>
      </c>
      <c r="X14" s="102">
        <f t="shared" si="9"/>
        <v>54.349951124144667</v>
      </c>
      <c r="Y14" s="104">
        <f t="shared" si="9"/>
        <v>50.859950859950864</v>
      </c>
      <c r="Z14" s="72" t="s">
        <v>4</v>
      </c>
      <c r="AA14" s="18">
        <f t="shared" si="10"/>
        <v>10</v>
      </c>
      <c r="AB14" s="101">
        <f t="shared" si="11"/>
        <v>26.221335992023931</v>
      </c>
      <c r="AC14" s="102">
        <f t="shared" si="6"/>
        <v>22.989076464746773</v>
      </c>
      <c r="AD14" s="103">
        <f t="shared" si="6"/>
        <v>24.601990049751244</v>
      </c>
    </row>
    <row r="15" spans="1:30" s="86" customFormat="1" ht="12" customHeight="1" x14ac:dyDescent="0.15">
      <c r="A15" s="41" t="s">
        <v>36</v>
      </c>
      <c r="B15" s="174">
        <v>555</v>
      </c>
      <c r="C15" s="175">
        <v>603</v>
      </c>
      <c r="D15" s="42">
        <f t="shared" si="0"/>
        <v>1158</v>
      </c>
      <c r="E15" s="174">
        <v>58</v>
      </c>
      <c r="F15" s="175">
        <v>45</v>
      </c>
      <c r="G15" s="42">
        <f t="shared" si="1"/>
        <v>103</v>
      </c>
      <c r="H15" s="174">
        <v>75</v>
      </c>
      <c r="I15" s="175">
        <v>95</v>
      </c>
      <c r="J15" s="42">
        <f t="shared" si="2"/>
        <v>170</v>
      </c>
      <c r="K15" s="174">
        <v>2</v>
      </c>
      <c r="L15" s="175">
        <v>1</v>
      </c>
      <c r="M15" s="42">
        <f t="shared" si="3"/>
        <v>3</v>
      </c>
      <c r="N15" s="174">
        <v>205</v>
      </c>
      <c r="O15" s="175">
        <v>200</v>
      </c>
      <c r="P15" s="42">
        <f t="shared" si="4"/>
        <v>405</v>
      </c>
      <c r="Q15" s="105">
        <f t="shared" si="7"/>
        <v>340</v>
      </c>
      <c r="R15" s="106">
        <f t="shared" si="7"/>
        <v>341</v>
      </c>
      <c r="S15" s="43">
        <f t="shared" si="5"/>
        <v>681</v>
      </c>
      <c r="T15" s="107">
        <f t="shared" si="8"/>
        <v>61.261261261261254</v>
      </c>
      <c r="U15" s="108">
        <f t="shared" si="8"/>
        <v>56.550580431177444</v>
      </c>
      <c r="V15" s="109">
        <f t="shared" si="8"/>
        <v>58.80829015544041</v>
      </c>
      <c r="W15" s="107">
        <f t="shared" si="9"/>
        <v>39.117647058823529</v>
      </c>
      <c r="X15" s="108">
        <f t="shared" si="9"/>
        <v>41.055718475073313</v>
      </c>
      <c r="Y15" s="110">
        <f t="shared" si="9"/>
        <v>40.08810572687225</v>
      </c>
      <c r="Z15" s="73" t="s">
        <v>11</v>
      </c>
      <c r="AA15" s="44">
        <v>1</v>
      </c>
      <c r="AB15" s="107">
        <f t="shared" si="11"/>
        <v>36.936936936936938</v>
      </c>
      <c r="AC15" s="108">
        <f t="shared" si="6"/>
        <v>33.16749585406302</v>
      </c>
      <c r="AD15" s="109">
        <f t="shared" si="6"/>
        <v>34.974093264248708</v>
      </c>
    </row>
    <row r="16" spans="1:30" ht="12" customHeight="1" x14ac:dyDescent="0.15">
      <c r="A16" s="11" t="s">
        <v>37</v>
      </c>
      <c r="B16" s="176">
        <v>507</v>
      </c>
      <c r="C16" s="177">
        <v>543</v>
      </c>
      <c r="D16" s="1">
        <f t="shared" si="0"/>
        <v>1050</v>
      </c>
      <c r="E16" s="176">
        <v>37</v>
      </c>
      <c r="F16" s="177">
        <v>43</v>
      </c>
      <c r="G16" s="1">
        <f t="shared" si="1"/>
        <v>80</v>
      </c>
      <c r="H16" s="176">
        <v>65</v>
      </c>
      <c r="I16" s="177">
        <v>78</v>
      </c>
      <c r="J16" s="1">
        <f t="shared" si="2"/>
        <v>143</v>
      </c>
      <c r="K16" s="176">
        <v>1</v>
      </c>
      <c r="L16" s="177">
        <v>0</v>
      </c>
      <c r="M16" s="1">
        <f t="shared" si="3"/>
        <v>1</v>
      </c>
      <c r="N16" s="176">
        <v>173</v>
      </c>
      <c r="O16" s="177">
        <v>141</v>
      </c>
      <c r="P16" s="1">
        <f t="shared" si="4"/>
        <v>314</v>
      </c>
      <c r="Q16" s="87">
        <f t="shared" si="7"/>
        <v>276</v>
      </c>
      <c r="R16" s="88">
        <f t="shared" si="7"/>
        <v>262</v>
      </c>
      <c r="S16" s="2">
        <f t="shared" si="5"/>
        <v>538</v>
      </c>
      <c r="T16" s="89">
        <f t="shared" si="8"/>
        <v>54.437869822485204</v>
      </c>
      <c r="U16" s="90">
        <f t="shared" si="8"/>
        <v>48.250460405156538</v>
      </c>
      <c r="V16" s="91">
        <f t="shared" si="8"/>
        <v>51.238095238095241</v>
      </c>
      <c r="W16" s="89">
        <f t="shared" si="9"/>
        <v>36.95652173913043</v>
      </c>
      <c r="X16" s="90">
        <f t="shared" si="9"/>
        <v>46.18320610687023</v>
      </c>
      <c r="Y16" s="92">
        <f t="shared" si="9"/>
        <v>41.449814126394052</v>
      </c>
      <c r="Z16" s="70" t="s">
        <v>11</v>
      </c>
      <c r="AA16" s="17">
        <f>AA15+1</f>
        <v>2</v>
      </c>
      <c r="AB16" s="89">
        <f t="shared" si="11"/>
        <v>34.122287968441817</v>
      </c>
      <c r="AC16" s="90">
        <f t="shared" si="6"/>
        <v>25.966850828729282</v>
      </c>
      <c r="AD16" s="91">
        <f t="shared" si="6"/>
        <v>29.904761904761905</v>
      </c>
    </row>
    <row r="17" spans="1:30" s="86" customFormat="1" ht="12" customHeight="1" x14ac:dyDescent="0.15">
      <c r="A17" s="37" t="s">
        <v>38</v>
      </c>
      <c r="B17" s="178">
        <v>1850</v>
      </c>
      <c r="C17" s="179">
        <v>1822</v>
      </c>
      <c r="D17" s="38">
        <f t="shared" si="0"/>
        <v>3672</v>
      </c>
      <c r="E17" s="178">
        <v>201</v>
      </c>
      <c r="F17" s="179">
        <v>196</v>
      </c>
      <c r="G17" s="38">
        <f t="shared" si="1"/>
        <v>397</v>
      </c>
      <c r="H17" s="178">
        <v>195</v>
      </c>
      <c r="I17" s="179">
        <v>275</v>
      </c>
      <c r="J17" s="38">
        <f t="shared" si="2"/>
        <v>470</v>
      </c>
      <c r="K17" s="178">
        <v>3</v>
      </c>
      <c r="L17" s="179">
        <v>2</v>
      </c>
      <c r="M17" s="38">
        <f t="shared" si="3"/>
        <v>5</v>
      </c>
      <c r="N17" s="178">
        <v>502</v>
      </c>
      <c r="O17" s="179">
        <v>429</v>
      </c>
      <c r="P17" s="38">
        <f t="shared" si="4"/>
        <v>931</v>
      </c>
      <c r="Q17" s="93">
        <f t="shared" si="7"/>
        <v>901</v>
      </c>
      <c r="R17" s="94">
        <f t="shared" si="7"/>
        <v>902</v>
      </c>
      <c r="S17" s="39">
        <f t="shared" si="5"/>
        <v>1803</v>
      </c>
      <c r="T17" s="95">
        <f t="shared" si="8"/>
        <v>48.702702702702702</v>
      </c>
      <c r="U17" s="96">
        <f t="shared" si="8"/>
        <v>49.506037321624589</v>
      </c>
      <c r="V17" s="97">
        <f t="shared" si="8"/>
        <v>49.101307189542482</v>
      </c>
      <c r="W17" s="95">
        <f t="shared" si="9"/>
        <v>43.951165371809104</v>
      </c>
      <c r="X17" s="96">
        <f t="shared" si="9"/>
        <v>52.217294900221731</v>
      </c>
      <c r="Y17" s="98">
        <f t="shared" si="9"/>
        <v>48.086522462562399</v>
      </c>
      <c r="Z17" s="71" t="s">
        <v>11</v>
      </c>
      <c r="AA17" s="40">
        <f>AA16+1</f>
        <v>3</v>
      </c>
      <c r="AB17" s="95">
        <f t="shared" si="11"/>
        <v>27.135135135135137</v>
      </c>
      <c r="AC17" s="96">
        <f t="shared" si="6"/>
        <v>23.545554335894622</v>
      </c>
      <c r="AD17" s="97">
        <f t="shared" si="6"/>
        <v>25.354030501089326</v>
      </c>
    </row>
    <row r="18" spans="1:30" ht="12" customHeight="1" x14ac:dyDescent="0.15">
      <c r="A18" s="11" t="s">
        <v>39</v>
      </c>
      <c r="B18" s="176">
        <v>146</v>
      </c>
      <c r="C18" s="177">
        <v>150</v>
      </c>
      <c r="D18" s="1">
        <f t="shared" si="0"/>
        <v>296</v>
      </c>
      <c r="E18" s="176">
        <v>22</v>
      </c>
      <c r="F18" s="177">
        <v>17</v>
      </c>
      <c r="G18" s="1">
        <f t="shared" si="1"/>
        <v>39</v>
      </c>
      <c r="H18" s="176">
        <v>15</v>
      </c>
      <c r="I18" s="177">
        <v>26</v>
      </c>
      <c r="J18" s="1">
        <f t="shared" si="2"/>
        <v>41</v>
      </c>
      <c r="K18" s="176">
        <v>2</v>
      </c>
      <c r="L18" s="177">
        <v>0</v>
      </c>
      <c r="M18" s="1">
        <f t="shared" si="3"/>
        <v>2</v>
      </c>
      <c r="N18" s="176">
        <v>59</v>
      </c>
      <c r="O18" s="177">
        <v>50</v>
      </c>
      <c r="P18" s="1">
        <f t="shared" si="4"/>
        <v>109</v>
      </c>
      <c r="Q18" s="87">
        <f t="shared" si="7"/>
        <v>98</v>
      </c>
      <c r="R18" s="88">
        <f t="shared" si="7"/>
        <v>93</v>
      </c>
      <c r="S18" s="2">
        <f t="shared" si="5"/>
        <v>191</v>
      </c>
      <c r="T18" s="89">
        <f t="shared" si="8"/>
        <v>67.123287671232873</v>
      </c>
      <c r="U18" s="90">
        <f t="shared" si="8"/>
        <v>62</v>
      </c>
      <c r="V18" s="91">
        <f t="shared" si="8"/>
        <v>64.527027027027032</v>
      </c>
      <c r="W18" s="89">
        <f t="shared" si="9"/>
        <v>37.755102040816325</v>
      </c>
      <c r="X18" s="90">
        <f t="shared" si="9"/>
        <v>46.236559139784944</v>
      </c>
      <c r="Y18" s="92">
        <f t="shared" si="9"/>
        <v>41.8848167539267</v>
      </c>
      <c r="Z18" s="70" t="s">
        <v>11</v>
      </c>
      <c r="AA18" s="17">
        <f>AA17+1</f>
        <v>4</v>
      </c>
      <c r="AB18" s="89">
        <f t="shared" si="11"/>
        <v>40.410958904109592</v>
      </c>
      <c r="AC18" s="90">
        <f t="shared" si="6"/>
        <v>33.333333333333329</v>
      </c>
      <c r="AD18" s="91">
        <f t="shared" si="6"/>
        <v>36.824324324324323</v>
      </c>
    </row>
    <row r="19" spans="1:30" s="86" customFormat="1" ht="12" customHeight="1" x14ac:dyDescent="0.15">
      <c r="A19" s="45" t="s">
        <v>40</v>
      </c>
      <c r="B19" s="180">
        <v>1809</v>
      </c>
      <c r="C19" s="181">
        <v>1601</v>
      </c>
      <c r="D19" s="46">
        <f t="shared" si="0"/>
        <v>3410</v>
      </c>
      <c r="E19" s="180">
        <v>154</v>
      </c>
      <c r="F19" s="181">
        <v>150</v>
      </c>
      <c r="G19" s="46">
        <f t="shared" si="1"/>
        <v>304</v>
      </c>
      <c r="H19" s="180">
        <v>187</v>
      </c>
      <c r="I19" s="181">
        <v>220</v>
      </c>
      <c r="J19" s="46">
        <f t="shared" si="2"/>
        <v>407</v>
      </c>
      <c r="K19" s="180">
        <v>4</v>
      </c>
      <c r="L19" s="181">
        <v>3</v>
      </c>
      <c r="M19" s="46">
        <f t="shared" si="3"/>
        <v>7</v>
      </c>
      <c r="N19" s="180">
        <v>502</v>
      </c>
      <c r="O19" s="181">
        <v>408</v>
      </c>
      <c r="P19" s="46">
        <f t="shared" si="4"/>
        <v>910</v>
      </c>
      <c r="Q19" s="111">
        <f t="shared" si="7"/>
        <v>847</v>
      </c>
      <c r="R19" s="112">
        <f t="shared" si="7"/>
        <v>781</v>
      </c>
      <c r="S19" s="47">
        <f t="shared" si="5"/>
        <v>1628</v>
      </c>
      <c r="T19" s="113">
        <f t="shared" si="8"/>
        <v>46.821448313985627</v>
      </c>
      <c r="U19" s="114">
        <f t="shared" si="8"/>
        <v>48.782011242973141</v>
      </c>
      <c r="V19" s="115">
        <f t="shared" si="8"/>
        <v>47.741935483870968</v>
      </c>
      <c r="W19" s="113">
        <f t="shared" si="9"/>
        <v>40.259740259740262</v>
      </c>
      <c r="X19" s="114">
        <f t="shared" si="9"/>
        <v>47.37516005121639</v>
      </c>
      <c r="Y19" s="116">
        <f t="shared" si="9"/>
        <v>43.67321867321867</v>
      </c>
      <c r="Z19" s="74" t="s">
        <v>11</v>
      </c>
      <c r="AA19" s="48">
        <f>AA18+1</f>
        <v>5</v>
      </c>
      <c r="AB19" s="113">
        <f t="shared" si="11"/>
        <v>27.750138197899393</v>
      </c>
      <c r="AC19" s="114">
        <f t="shared" si="6"/>
        <v>25.4840724547158</v>
      </c>
      <c r="AD19" s="115">
        <f t="shared" si="6"/>
        <v>26.686217008797652</v>
      </c>
    </row>
    <row r="20" spans="1:30" ht="12" customHeight="1" x14ac:dyDescent="0.15">
      <c r="A20" s="13" t="s">
        <v>41</v>
      </c>
      <c r="B20" s="182">
        <v>638</v>
      </c>
      <c r="C20" s="183">
        <v>666</v>
      </c>
      <c r="D20" s="28">
        <f t="shared" si="0"/>
        <v>1304</v>
      </c>
      <c r="E20" s="182">
        <v>85</v>
      </c>
      <c r="F20" s="183">
        <v>100</v>
      </c>
      <c r="G20" s="28">
        <f t="shared" si="1"/>
        <v>185</v>
      </c>
      <c r="H20" s="182">
        <v>46</v>
      </c>
      <c r="I20" s="183">
        <v>75</v>
      </c>
      <c r="J20" s="28">
        <f t="shared" si="2"/>
        <v>121</v>
      </c>
      <c r="K20" s="182">
        <v>2</v>
      </c>
      <c r="L20" s="183">
        <v>2</v>
      </c>
      <c r="M20" s="28">
        <f t="shared" si="3"/>
        <v>4</v>
      </c>
      <c r="N20" s="182">
        <v>215</v>
      </c>
      <c r="O20" s="183">
        <v>196</v>
      </c>
      <c r="P20" s="28">
        <f t="shared" si="4"/>
        <v>411</v>
      </c>
      <c r="Q20" s="117">
        <f t="shared" si="7"/>
        <v>348</v>
      </c>
      <c r="R20" s="118">
        <f t="shared" si="7"/>
        <v>373</v>
      </c>
      <c r="S20" s="29">
        <f t="shared" si="5"/>
        <v>721</v>
      </c>
      <c r="T20" s="119">
        <f t="shared" si="8"/>
        <v>54.54545454545454</v>
      </c>
      <c r="U20" s="120">
        <f t="shared" si="8"/>
        <v>56.006006006006004</v>
      </c>
      <c r="V20" s="121">
        <f t="shared" si="8"/>
        <v>55.29141104294478</v>
      </c>
      <c r="W20" s="119">
        <f t="shared" si="9"/>
        <v>37.643678160919542</v>
      </c>
      <c r="X20" s="120">
        <f t="shared" si="9"/>
        <v>46.916890080428949</v>
      </c>
      <c r="Y20" s="122">
        <f t="shared" si="9"/>
        <v>42.441054091539527</v>
      </c>
      <c r="Z20" s="75" t="s">
        <v>12</v>
      </c>
      <c r="AA20" s="19">
        <v>1</v>
      </c>
      <c r="AB20" s="119">
        <f t="shared" si="11"/>
        <v>33.699059561128522</v>
      </c>
      <c r="AC20" s="120">
        <f t="shared" si="6"/>
        <v>29.429429429429426</v>
      </c>
      <c r="AD20" s="121">
        <f t="shared" si="6"/>
        <v>31.518404907975462</v>
      </c>
    </row>
    <row r="21" spans="1:30" s="86" customFormat="1" ht="12" customHeight="1" x14ac:dyDescent="0.15">
      <c r="A21" s="37" t="s">
        <v>42</v>
      </c>
      <c r="B21" s="178">
        <v>474</v>
      </c>
      <c r="C21" s="179">
        <v>437</v>
      </c>
      <c r="D21" s="38">
        <f t="shared" si="0"/>
        <v>911</v>
      </c>
      <c r="E21" s="178">
        <v>81</v>
      </c>
      <c r="F21" s="179">
        <v>86</v>
      </c>
      <c r="G21" s="38">
        <f t="shared" si="1"/>
        <v>167</v>
      </c>
      <c r="H21" s="178">
        <v>35</v>
      </c>
      <c r="I21" s="179">
        <v>58</v>
      </c>
      <c r="J21" s="38">
        <f t="shared" si="2"/>
        <v>93</v>
      </c>
      <c r="K21" s="178">
        <v>1</v>
      </c>
      <c r="L21" s="179">
        <v>0</v>
      </c>
      <c r="M21" s="38">
        <f t="shared" si="3"/>
        <v>1</v>
      </c>
      <c r="N21" s="178">
        <v>152</v>
      </c>
      <c r="O21" s="179">
        <v>129</v>
      </c>
      <c r="P21" s="38">
        <f t="shared" si="4"/>
        <v>281</v>
      </c>
      <c r="Q21" s="93">
        <f t="shared" si="7"/>
        <v>269</v>
      </c>
      <c r="R21" s="94">
        <f t="shared" si="7"/>
        <v>273</v>
      </c>
      <c r="S21" s="39">
        <f t="shared" si="5"/>
        <v>542</v>
      </c>
      <c r="T21" s="95">
        <f t="shared" si="8"/>
        <v>56.751054852320671</v>
      </c>
      <c r="U21" s="96">
        <f t="shared" si="8"/>
        <v>62.471395881006863</v>
      </c>
      <c r="V21" s="97">
        <f t="shared" si="8"/>
        <v>59.495060373216248</v>
      </c>
      <c r="W21" s="95">
        <f t="shared" si="9"/>
        <v>43.122676579925653</v>
      </c>
      <c r="X21" s="96">
        <f t="shared" si="9"/>
        <v>52.747252747252752</v>
      </c>
      <c r="Y21" s="98">
        <f t="shared" si="9"/>
        <v>47.97047970479705</v>
      </c>
      <c r="Z21" s="71" t="s">
        <v>12</v>
      </c>
      <c r="AA21" s="40">
        <f>AA20+1</f>
        <v>2</v>
      </c>
      <c r="AB21" s="95">
        <f t="shared" si="11"/>
        <v>32.067510548523209</v>
      </c>
      <c r="AC21" s="96">
        <f t="shared" si="6"/>
        <v>29.51945080091533</v>
      </c>
      <c r="AD21" s="97">
        <f t="shared" si="6"/>
        <v>30.845225027442368</v>
      </c>
    </row>
    <row r="22" spans="1:30" ht="12" customHeight="1" x14ac:dyDescent="0.15">
      <c r="A22" s="12" t="s">
        <v>43</v>
      </c>
      <c r="B22" s="184">
        <v>366</v>
      </c>
      <c r="C22" s="185">
        <v>350</v>
      </c>
      <c r="D22" s="3">
        <f t="shared" si="0"/>
        <v>716</v>
      </c>
      <c r="E22" s="184">
        <v>46</v>
      </c>
      <c r="F22" s="185">
        <v>43</v>
      </c>
      <c r="G22" s="3">
        <f t="shared" si="1"/>
        <v>89</v>
      </c>
      <c r="H22" s="184">
        <v>20</v>
      </c>
      <c r="I22" s="185">
        <v>35</v>
      </c>
      <c r="J22" s="3">
        <f t="shared" si="2"/>
        <v>55</v>
      </c>
      <c r="K22" s="184">
        <v>1</v>
      </c>
      <c r="L22" s="185">
        <v>0</v>
      </c>
      <c r="M22" s="3">
        <f t="shared" si="3"/>
        <v>1</v>
      </c>
      <c r="N22" s="184">
        <v>130</v>
      </c>
      <c r="O22" s="185">
        <v>118</v>
      </c>
      <c r="P22" s="3">
        <f t="shared" si="4"/>
        <v>248</v>
      </c>
      <c r="Q22" s="99">
        <f t="shared" si="7"/>
        <v>197</v>
      </c>
      <c r="R22" s="100">
        <f t="shared" si="7"/>
        <v>196</v>
      </c>
      <c r="S22" s="4">
        <f t="shared" si="5"/>
        <v>393</v>
      </c>
      <c r="T22" s="101">
        <f t="shared" si="8"/>
        <v>53.825136612021865</v>
      </c>
      <c r="U22" s="102">
        <f t="shared" si="8"/>
        <v>56.000000000000007</v>
      </c>
      <c r="V22" s="103">
        <f t="shared" si="8"/>
        <v>54.88826815642458</v>
      </c>
      <c r="W22" s="101">
        <f t="shared" si="9"/>
        <v>33.502538071065992</v>
      </c>
      <c r="X22" s="102">
        <f t="shared" si="9"/>
        <v>39.795918367346935</v>
      </c>
      <c r="Y22" s="104">
        <f t="shared" si="9"/>
        <v>36.641221374045799</v>
      </c>
      <c r="Z22" s="72" t="s">
        <v>12</v>
      </c>
      <c r="AA22" s="18">
        <f>AA21+1</f>
        <v>3</v>
      </c>
      <c r="AB22" s="101">
        <f t="shared" si="11"/>
        <v>35.519125683060111</v>
      </c>
      <c r="AC22" s="102">
        <f t="shared" si="6"/>
        <v>33.714285714285715</v>
      </c>
      <c r="AD22" s="103">
        <f t="shared" si="6"/>
        <v>34.63687150837989</v>
      </c>
    </row>
    <row r="23" spans="1:30" s="86" customFormat="1" ht="12" customHeight="1" x14ac:dyDescent="0.15">
      <c r="A23" s="41" t="s">
        <v>44</v>
      </c>
      <c r="B23" s="174">
        <v>334</v>
      </c>
      <c r="C23" s="175">
        <v>414</v>
      </c>
      <c r="D23" s="42">
        <f t="shared" si="0"/>
        <v>748</v>
      </c>
      <c r="E23" s="174">
        <v>45</v>
      </c>
      <c r="F23" s="175">
        <v>53</v>
      </c>
      <c r="G23" s="42">
        <f t="shared" si="1"/>
        <v>98</v>
      </c>
      <c r="H23" s="174">
        <v>18</v>
      </c>
      <c r="I23" s="175">
        <v>36</v>
      </c>
      <c r="J23" s="42">
        <f t="shared" si="2"/>
        <v>54</v>
      </c>
      <c r="K23" s="174">
        <v>1</v>
      </c>
      <c r="L23" s="175">
        <v>2</v>
      </c>
      <c r="M23" s="42">
        <f t="shared" si="3"/>
        <v>3</v>
      </c>
      <c r="N23" s="174">
        <v>162</v>
      </c>
      <c r="O23" s="175">
        <v>147</v>
      </c>
      <c r="P23" s="42">
        <f t="shared" si="4"/>
        <v>309</v>
      </c>
      <c r="Q23" s="105">
        <f t="shared" si="7"/>
        <v>226</v>
      </c>
      <c r="R23" s="106">
        <f t="shared" si="7"/>
        <v>238</v>
      </c>
      <c r="S23" s="43">
        <f t="shared" si="5"/>
        <v>464</v>
      </c>
      <c r="T23" s="107">
        <f t="shared" si="8"/>
        <v>67.664670658682638</v>
      </c>
      <c r="U23" s="108">
        <f t="shared" si="8"/>
        <v>57.487922705314013</v>
      </c>
      <c r="V23" s="109">
        <f t="shared" si="8"/>
        <v>62.032085561497333</v>
      </c>
      <c r="W23" s="107">
        <f t="shared" si="9"/>
        <v>27.876106194690266</v>
      </c>
      <c r="X23" s="108">
        <f t="shared" si="9"/>
        <v>37.394957983193279</v>
      </c>
      <c r="Y23" s="110">
        <f t="shared" si="9"/>
        <v>32.758620689655174</v>
      </c>
      <c r="Z23" s="73" t="s">
        <v>13</v>
      </c>
      <c r="AA23" s="44">
        <v>1</v>
      </c>
      <c r="AB23" s="107">
        <f t="shared" si="11"/>
        <v>48.50299401197605</v>
      </c>
      <c r="AC23" s="108">
        <f t="shared" si="6"/>
        <v>35.507246376811594</v>
      </c>
      <c r="AD23" s="109">
        <f t="shared" si="6"/>
        <v>41.310160427807489</v>
      </c>
    </row>
    <row r="24" spans="1:30" ht="12" customHeight="1" x14ac:dyDescent="0.15">
      <c r="A24" s="12" t="s">
        <v>45</v>
      </c>
      <c r="B24" s="184">
        <v>52</v>
      </c>
      <c r="C24" s="185">
        <v>50</v>
      </c>
      <c r="D24" s="3">
        <f t="shared" si="0"/>
        <v>102</v>
      </c>
      <c r="E24" s="184">
        <v>13</v>
      </c>
      <c r="F24" s="185">
        <v>12</v>
      </c>
      <c r="G24" s="3">
        <f t="shared" si="1"/>
        <v>25</v>
      </c>
      <c r="H24" s="184">
        <v>1</v>
      </c>
      <c r="I24" s="185">
        <v>2</v>
      </c>
      <c r="J24" s="3">
        <f t="shared" si="2"/>
        <v>3</v>
      </c>
      <c r="K24" s="184">
        <v>0</v>
      </c>
      <c r="L24" s="185">
        <v>0</v>
      </c>
      <c r="M24" s="3">
        <f t="shared" si="3"/>
        <v>0</v>
      </c>
      <c r="N24" s="184">
        <v>27</v>
      </c>
      <c r="O24" s="185">
        <v>25</v>
      </c>
      <c r="P24" s="3">
        <f t="shared" si="4"/>
        <v>52</v>
      </c>
      <c r="Q24" s="99">
        <f t="shared" si="7"/>
        <v>41</v>
      </c>
      <c r="R24" s="100">
        <f t="shared" si="7"/>
        <v>39</v>
      </c>
      <c r="S24" s="4">
        <f t="shared" si="5"/>
        <v>80</v>
      </c>
      <c r="T24" s="101">
        <f t="shared" si="8"/>
        <v>78.84615384615384</v>
      </c>
      <c r="U24" s="102">
        <f t="shared" si="8"/>
        <v>78</v>
      </c>
      <c r="V24" s="103">
        <f t="shared" si="8"/>
        <v>78.431372549019613</v>
      </c>
      <c r="W24" s="101">
        <f t="shared" si="9"/>
        <v>34.146341463414636</v>
      </c>
      <c r="X24" s="102">
        <f t="shared" si="9"/>
        <v>35.897435897435898</v>
      </c>
      <c r="Y24" s="104">
        <f t="shared" si="9"/>
        <v>35</v>
      </c>
      <c r="Z24" s="72" t="s">
        <v>13</v>
      </c>
      <c r="AA24" s="18">
        <f>AA23+1</f>
        <v>2</v>
      </c>
      <c r="AB24" s="101">
        <f t="shared" si="11"/>
        <v>51.923076923076927</v>
      </c>
      <c r="AC24" s="102">
        <f t="shared" si="6"/>
        <v>50</v>
      </c>
      <c r="AD24" s="103">
        <f t="shared" si="6"/>
        <v>50.980392156862742</v>
      </c>
    </row>
    <row r="25" spans="1:30" s="86" customFormat="1" ht="12" customHeight="1" x14ac:dyDescent="0.15">
      <c r="A25" s="41" t="s">
        <v>46</v>
      </c>
      <c r="B25" s="174">
        <v>260</v>
      </c>
      <c r="C25" s="175">
        <v>272</v>
      </c>
      <c r="D25" s="42">
        <f t="shared" si="0"/>
        <v>532</v>
      </c>
      <c r="E25" s="174">
        <v>47</v>
      </c>
      <c r="F25" s="175">
        <v>39</v>
      </c>
      <c r="G25" s="42">
        <f t="shared" si="1"/>
        <v>86</v>
      </c>
      <c r="H25" s="174">
        <v>24</v>
      </c>
      <c r="I25" s="175">
        <v>29</v>
      </c>
      <c r="J25" s="42">
        <f t="shared" si="2"/>
        <v>53</v>
      </c>
      <c r="K25" s="174">
        <v>1</v>
      </c>
      <c r="L25" s="175">
        <v>1</v>
      </c>
      <c r="M25" s="42">
        <f t="shared" si="3"/>
        <v>2</v>
      </c>
      <c r="N25" s="174">
        <v>86</v>
      </c>
      <c r="O25" s="175">
        <v>74</v>
      </c>
      <c r="P25" s="42">
        <f t="shared" si="4"/>
        <v>160</v>
      </c>
      <c r="Q25" s="105">
        <f t="shared" si="7"/>
        <v>158</v>
      </c>
      <c r="R25" s="106">
        <f t="shared" si="7"/>
        <v>143</v>
      </c>
      <c r="S25" s="43">
        <f t="shared" si="5"/>
        <v>301</v>
      </c>
      <c r="T25" s="107">
        <f t="shared" si="8"/>
        <v>60.769230769230766</v>
      </c>
      <c r="U25" s="108">
        <f t="shared" si="8"/>
        <v>52.57352941176471</v>
      </c>
      <c r="V25" s="109">
        <f t="shared" si="8"/>
        <v>56.578947368421048</v>
      </c>
      <c r="W25" s="107">
        <f t="shared" si="9"/>
        <v>44.936708860759495</v>
      </c>
      <c r="X25" s="108">
        <f t="shared" si="9"/>
        <v>47.552447552447553</v>
      </c>
      <c r="Y25" s="110">
        <f t="shared" si="9"/>
        <v>46.179401993355484</v>
      </c>
      <c r="Z25" s="73" t="s">
        <v>14</v>
      </c>
      <c r="AA25" s="44">
        <v>1</v>
      </c>
      <c r="AB25" s="107">
        <f t="shared" si="11"/>
        <v>33.076923076923073</v>
      </c>
      <c r="AC25" s="108">
        <f t="shared" si="6"/>
        <v>27.205882352941174</v>
      </c>
      <c r="AD25" s="109">
        <f t="shared" si="6"/>
        <v>30.075187969924812</v>
      </c>
    </row>
    <row r="26" spans="1:30" ht="12" customHeight="1" x14ac:dyDescent="0.15">
      <c r="A26" s="12" t="s">
        <v>47</v>
      </c>
      <c r="B26" s="184">
        <v>119</v>
      </c>
      <c r="C26" s="185">
        <v>115</v>
      </c>
      <c r="D26" s="3">
        <f t="shared" si="0"/>
        <v>234</v>
      </c>
      <c r="E26" s="184">
        <v>29</v>
      </c>
      <c r="F26" s="185">
        <v>26</v>
      </c>
      <c r="G26" s="3">
        <f t="shared" si="1"/>
        <v>55</v>
      </c>
      <c r="H26" s="184">
        <v>16</v>
      </c>
      <c r="I26" s="185">
        <v>20</v>
      </c>
      <c r="J26" s="3">
        <f t="shared" si="2"/>
        <v>36</v>
      </c>
      <c r="K26" s="184">
        <v>0</v>
      </c>
      <c r="L26" s="185">
        <v>0</v>
      </c>
      <c r="M26" s="3">
        <f t="shared" si="3"/>
        <v>0</v>
      </c>
      <c r="N26" s="184">
        <v>32</v>
      </c>
      <c r="O26" s="185">
        <v>23</v>
      </c>
      <c r="P26" s="3">
        <f t="shared" si="4"/>
        <v>55</v>
      </c>
      <c r="Q26" s="99">
        <f t="shared" si="7"/>
        <v>77</v>
      </c>
      <c r="R26" s="100">
        <f t="shared" si="7"/>
        <v>69</v>
      </c>
      <c r="S26" s="4">
        <f t="shared" si="5"/>
        <v>146</v>
      </c>
      <c r="T26" s="101">
        <f t="shared" si="8"/>
        <v>64.705882352941174</v>
      </c>
      <c r="U26" s="102">
        <f t="shared" si="8"/>
        <v>60</v>
      </c>
      <c r="V26" s="103">
        <f t="shared" si="8"/>
        <v>62.393162393162392</v>
      </c>
      <c r="W26" s="101">
        <f t="shared" si="9"/>
        <v>58.441558441558442</v>
      </c>
      <c r="X26" s="102">
        <f t="shared" si="9"/>
        <v>66.666666666666657</v>
      </c>
      <c r="Y26" s="104">
        <f t="shared" si="9"/>
        <v>62.328767123287676</v>
      </c>
      <c r="Z26" s="72" t="s">
        <v>14</v>
      </c>
      <c r="AA26" s="18">
        <f>AA25+1</f>
        <v>2</v>
      </c>
      <c r="AB26" s="101">
        <f t="shared" si="11"/>
        <v>26.890756302521009</v>
      </c>
      <c r="AC26" s="102">
        <f t="shared" si="6"/>
        <v>20</v>
      </c>
      <c r="AD26" s="103">
        <f t="shared" si="6"/>
        <v>23.504273504273502</v>
      </c>
    </row>
    <row r="27" spans="1:30" s="86" customFormat="1" ht="12" customHeight="1" x14ac:dyDescent="0.15">
      <c r="A27" s="41" t="s">
        <v>48</v>
      </c>
      <c r="B27" s="174">
        <v>220</v>
      </c>
      <c r="C27" s="175">
        <v>237</v>
      </c>
      <c r="D27" s="42">
        <f t="shared" si="0"/>
        <v>457</v>
      </c>
      <c r="E27" s="174">
        <v>47</v>
      </c>
      <c r="F27" s="175">
        <v>44</v>
      </c>
      <c r="G27" s="42">
        <f t="shared" si="1"/>
        <v>91</v>
      </c>
      <c r="H27" s="174">
        <v>10</v>
      </c>
      <c r="I27" s="175">
        <v>18</v>
      </c>
      <c r="J27" s="42">
        <f t="shared" si="2"/>
        <v>28</v>
      </c>
      <c r="K27" s="174">
        <v>1</v>
      </c>
      <c r="L27" s="175">
        <v>1</v>
      </c>
      <c r="M27" s="42">
        <f t="shared" si="3"/>
        <v>2</v>
      </c>
      <c r="N27" s="174">
        <v>90</v>
      </c>
      <c r="O27" s="175">
        <v>88</v>
      </c>
      <c r="P27" s="42">
        <f t="shared" si="4"/>
        <v>178</v>
      </c>
      <c r="Q27" s="105">
        <f t="shared" si="7"/>
        <v>148</v>
      </c>
      <c r="R27" s="106">
        <f t="shared" si="7"/>
        <v>151</v>
      </c>
      <c r="S27" s="43">
        <f t="shared" si="5"/>
        <v>299</v>
      </c>
      <c r="T27" s="107">
        <f t="shared" si="8"/>
        <v>67.272727272727266</v>
      </c>
      <c r="U27" s="108">
        <f t="shared" si="8"/>
        <v>63.713080168776372</v>
      </c>
      <c r="V27" s="109">
        <f t="shared" si="8"/>
        <v>65.426695842450769</v>
      </c>
      <c r="W27" s="107">
        <f t="shared" si="9"/>
        <v>38.513513513513516</v>
      </c>
      <c r="X27" s="108">
        <f t="shared" si="9"/>
        <v>41.059602649006621</v>
      </c>
      <c r="Y27" s="110">
        <f t="shared" si="9"/>
        <v>39.799331103678931</v>
      </c>
      <c r="Z27" s="73" t="s">
        <v>15</v>
      </c>
      <c r="AA27" s="44">
        <v>1</v>
      </c>
      <c r="AB27" s="107">
        <f t="shared" si="11"/>
        <v>40.909090909090914</v>
      </c>
      <c r="AC27" s="108">
        <f t="shared" si="6"/>
        <v>37.130801687763714</v>
      </c>
      <c r="AD27" s="109">
        <f t="shared" si="6"/>
        <v>38.949671772428886</v>
      </c>
    </row>
    <row r="28" spans="1:30" ht="12" customHeight="1" x14ac:dyDescent="0.15">
      <c r="A28" s="11" t="s">
        <v>49</v>
      </c>
      <c r="B28" s="176">
        <v>139</v>
      </c>
      <c r="C28" s="177">
        <v>111</v>
      </c>
      <c r="D28" s="1">
        <f t="shared" si="0"/>
        <v>250</v>
      </c>
      <c r="E28" s="176">
        <v>29</v>
      </c>
      <c r="F28" s="177">
        <v>10</v>
      </c>
      <c r="G28" s="1">
        <f t="shared" si="1"/>
        <v>39</v>
      </c>
      <c r="H28" s="176">
        <v>7</v>
      </c>
      <c r="I28" s="177">
        <v>14</v>
      </c>
      <c r="J28" s="1">
        <f t="shared" si="2"/>
        <v>21</v>
      </c>
      <c r="K28" s="176">
        <v>0</v>
      </c>
      <c r="L28" s="177">
        <v>0</v>
      </c>
      <c r="M28" s="1">
        <f t="shared" si="3"/>
        <v>0</v>
      </c>
      <c r="N28" s="176">
        <v>58</v>
      </c>
      <c r="O28" s="177">
        <v>36</v>
      </c>
      <c r="P28" s="1">
        <f t="shared" si="4"/>
        <v>94</v>
      </c>
      <c r="Q28" s="87">
        <f t="shared" si="7"/>
        <v>94</v>
      </c>
      <c r="R28" s="88">
        <f t="shared" si="7"/>
        <v>60</v>
      </c>
      <c r="S28" s="2">
        <f t="shared" si="5"/>
        <v>154</v>
      </c>
      <c r="T28" s="89">
        <f t="shared" si="8"/>
        <v>67.625899280575538</v>
      </c>
      <c r="U28" s="90">
        <f t="shared" si="8"/>
        <v>54.054054054054056</v>
      </c>
      <c r="V28" s="91">
        <f t="shared" si="8"/>
        <v>61.6</v>
      </c>
      <c r="W28" s="89">
        <f t="shared" si="9"/>
        <v>38.297872340425535</v>
      </c>
      <c r="X28" s="90">
        <f t="shared" si="9"/>
        <v>40</v>
      </c>
      <c r="Y28" s="92">
        <f t="shared" si="9"/>
        <v>38.961038961038966</v>
      </c>
      <c r="Z28" s="70" t="s">
        <v>15</v>
      </c>
      <c r="AA28" s="17">
        <f>AA27+1</f>
        <v>2</v>
      </c>
      <c r="AB28" s="89">
        <f t="shared" si="11"/>
        <v>41.726618705035975</v>
      </c>
      <c r="AC28" s="90">
        <f t="shared" si="6"/>
        <v>32.432432432432435</v>
      </c>
      <c r="AD28" s="91">
        <f t="shared" si="6"/>
        <v>37.6</v>
      </c>
    </row>
    <row r="29" spans="1:30" s="86" customFormat="1" ht="12" customHeight="1" x14ac:dyDescent="0.15">
      <c r="A29" s="37" t="s">
        <v>50</v>
      </c>
      <c r="B29" s="178">
        <v>124</v>
      </c>
      <c r="C29" s="179">
        <v>119</v>
      </c>
      <c r="D29" s="38">
        <f t="shared" si="0"/>
        <v>243</v>
      </c>
      <c r="E29" s="178">
        <v>17</v>
      </c>
      <c r="F29" s="179">
        <v>13</v>
      </c>
      <c r="G29" s="38">
        <f t="shared" si="1"/>
        <v>30</v>
      </c>
      <c r="H29" s="178">
        <v>6</v>
      </c>
      <c r="I29" s="179">
        <v>13</v>
      </c>
      <c r="J29" s="38">
        <f t="shared" si="2"/>
        <v>19</v>
      </c>
      <c r="K29" s="178">
        <v>0</v>
      </c>
      <c r="L29" s="179">
        <v>0</v>
      </c>
      <c r="M29" s="38">
        <f t="shared" si="3"/>
        <v>0</v>
      </c>
      <c r="N29" s="178">
        <v>48</v>
      </c>
      <c r="O29" s="179">
        <v>32</v>
      </c>
      <c r="P29" s="38">
        <f t="shared" si="4"/>
        <v>80</v>
      </c>
      <c r="Q29" s="93">
        <f t="shared" si="7"/>
        <v>71</v>
      </c>
      <c r="R29" s="94">
        <f t="shared" si="7"/>
        <v>58</v>
      </c>
      <c r="S29" s="39">
        <f t="shared" si="5"/>
        <v>129</v>
      </c>
      <c r="T29" s="95">
        <f t="shared" si="8"/>
        <v>57.258064516129039</v>
      </c>
      <c r="U29" s="96">
        <f t="shared" si="8"/>
        <v>48.739495798319325</v>
      </c>
      <c r="V29" s="97">
        <f t="shared" si="8"/>
        <v>53.086419753086425</v>
      </c>
      <c r="W29" s="95">
        <f t="shared" si="9"/>
        <v>32.394366197183103</v>
      </c>
      <c r="X29" s="96">
        <f t="shared" si="9"/>
        <v>44.827586206896555</v>
      </c>
      <c r="Y29" s="98">
        <f t="shared" si="9"/>
        <v>37.984496124031011</v>
      </c>
      <c r="Z29" s="71" t="s">
        <v>15</v>
      </c>
      <c r="AA29" s="40">
        <f>AA28+1</f>
        <v>3</v>
      </c>
      <c r="AB29" s="95">
        <f t="shared" si="11"/>
        <v>38.70967741935484</v>
      </c>
      <c r="AC29" s="96">
        <f t="shared" si="6"/>
        <v>26.890756302521009</v>
      </c>
      <c r="AD29" s="97">
        <f t="shared" si="6"/>
        <v>32.921810699588477</v>
      </c>
    </row>
    <row r="30" spans="1:30" ht="12" customHeight="1" x14ac:dyDescent="0.15">
      <c r="A30" s="12" t="s">
        <v>51</v>
      </c>
      <c r="B30" s="184">
        <v>99</v>
      </c>
      <c r="C30" s="185">
        <v>97</v>
      </c>
      <c r="D30" s="3">
        <f t="shared" si="0"/>
        <v>196</v>
      </c>
      <c r="E30" s="184">
        <v>17</v>
      </c>
      <c r="F30" s="185">
        <v>22</v>
      </c>
      <c r="G30" s="3">
        <f t="shared" si="1"/>
        <v>39</v>
      </c>
      <c r="H30" s="184">
        <v>5</v>
      </c>
      <c r="I30" s="185">
        <v>7</v>
      </c>
      <c r="J30" s="3">
        <f t="shared" si="2"/>
        <v>12</v>
      </c>
      <c r="K30" s="184">
        <v>0</v>
      </c>
      <c r="L30" s="185">
        <v>0</v>
      </c>
      <c r="M30" s="3">
        <f t="shared" si="3"/>
        <v>0</v>
      </c>
      <c r="N30" s="184">
        <v>32</v>
      </c>
      <c r="O30" s="185">
        <v>33</v>
      </c>
      <c r="P30" s="3">
        <f t="shared" si="4"/>
        <v>65</v>
      </c>
      <c r="Q30" s="99">
        <f t="shared" si="7"/>
        <v>54</v>
      </c>
      <c r="R30" s="100">
        <f t="shared" si="7"/>
        <v>62</v>
      </c>
      <c r="S30" s="4">
        <f t="shared" si="5"/>
        <v>116</v>
      </c>
      <c r="T30" s="101">
        <f t="shared" si="8"/>
        <v>54.54545454545454</v>
      </c>
      <c r="U30" s="102">
        <f t="shared" si="8"/>
        <v>63.917525773195869</v>
      </c>
      <c r="V30" s="103">
        <f t="shared" si="8"/>
        <v>59.183673469387756</v>
      </c>
      <c r="W30" s="101">
        <f t="shared" si="9"/>
        <v>40.74074074074074</v>
      </c>
      <c r="X30" s="102">
        <f t="shared" si="9"/>
        <v>46.774193548387096</v>
      </c>
      <c r="Y30" s="104">
        <f t="shared" si="9"/>
        <v>43.96551724137931</v>
      </c>
      <c r="Z30" s="72" t="s">
        <v>15</v>
      </c>
      <c r="AA30" s="18">
        <f>AA29+1</f>
        <v>4</v>
      </c>
      <c r="AB30" s="101">
        <f t="shared" si="11"/>
        <v>32.323232323232325</v>
      </c>
      <c r="AC30" s="102">
        <f t="shared" si="6"/>
        <v>34.020618556701031</v>
      </c>
      <c r="AD30" s="103">
        <f t="shared" si="6"/>
        <v>33.163265306122447</v>
      </c>
    </row>
    <row r="31" spans="1:30" s="86" customFormat="1" ht="12" customHeight="1" x14ac:dyDescent="0.15">
      <c r="A31" s="41" t="s">
        <v>52</v>
      </c>
      <c r="B31" s="174">
        <v>281</v>
      </c>
      <c r="C31" s="175">
        <v>287</v>
      </c>
      <c r="D31" s="42">
        <f t="shared" si="0"/>
        <v>568</v>
      </c>
      <c r="E31" s="174">
        <v>61</v>
      </c>
      <c r="F31" s="175">
        <v>58</v>
      </c>
      <c r="G31" s="42">
        <f t="shared" si="1"/>
        <v>119</v>
      </c>
      <c r="H31" s="174">
        <v>26</v>
      </c>
      <c r="I31" s="175">
        <v>36</v>
      </c>
      <c r="J31" s="42">
        <f t="shared" si="2"/>
        <v>62</v>
      </c>
      <c r="K31" s="174">
        <v>1</v>
      </c>
      <c r="L31" s="175">
        <v>0</v>
      </c>
      <c r="M31" s="42">
        <f t="shared" si="3"/>
        <v>1</v>
      </c>
      <c r="N31" s="174">
        <v>83</v>
      </c>
      <c r="O31" s="175">
        <v>68</v>
      </c>
      <c r="P31" s="42">
        <f t="shared" si="4"/>
        <v>151</v>
      </c>
      <c r="Q31" s="105">
        <f t="shared" si="7"/>
        <v>171</v>
      </c>
      <c r="R31" s="106">
        <f t="shared" si="7"/>
        <v>162</v>
      </c>
      <c r="S31" s="43">
        <f t="shared" si="5"/>
        <v>333</v>
      </c>
      <c r="T31" s="107">
        <f t="shared" si="8"/>
        <v>60.854092526690394</v>
      </c>
      <c r="U31" s="108">
        <f t="shared" si="8"/>
        <v>56.445993031358888</v>
      </c>
      <c r="V31" s="109">
        <f t="shared" si="8"/>
        <v>58.626760563380287</v>
      </c>
      <c r="W31" s="107">
        <f t="shared" si="9"/>
        <v>50.877192982456144</v>
      </c>
      <c r="X31" s="108">
        <f t="shared" si="9"/>
        <v>58.024691358024697</v>
      </c>
      <c r="Y31" s="110">
        <f t="shared" si="9"/>
        <v>54.354354354354349</v>
      </c>
      <c r="Z31" s="73" t="s">
        <v>16</v>
      </c>
      <c r="AA31" s="44">
        <v>1</v>
      </c>
      <c r="AB31" s="107">
        <f t="shared" si="11"/>
        <v>29.537366548042705</v>
      </c>
      <c r="AC31" s="108">
        <f t="shared" si="6"/>
        <v>23.693379790940767</v>
      </c>
      <c r="AD31" s="109">
        <f t="shared" si="6"/>
        <v>26.58450704225352</v>
      </c>
    </row>
    <row r="32" spans="1:30" ht="12" customHeight="1" x14ac:dyDescent="0.15">
      <c r="A32" s="12" t="s">
        <v>53</v>
      </c>
      <c r="B32" s="184">
        <v>48</v>
      </c>
      <c r="C32" s="185">
        <v>39</v>
      </c>
      <c r="D32" s="3">
        <f t="shared" si="0"/>
        <v>87</v>
      </c>
      <c r="E32" s="184">
        <v>10</v>
      </c>
      <c r="F32" s="185">
        <v>9</v>
      </c>
      <c r="G32" s="3">
        <f t="shared" si="1"/>
        <v>19</v>
      </c>
      <c r="H32" s="184">
        <v>4</v>
      </c>
      <c r="I32" s="185">
        <v>4</v>
      </c>
      <c r="J32" s="3">
        <f t="shared" si="2"/>
        <v>8</v>
      </c>
      <c r="K32" s="184">
        <v>1</v>
      </c>
      <c r="L32" s="185">
        <v>0</v>
      </c>
      <c r="M32" s="3">
        <f t="shared" si="3"/>
        <v>1</v>
      </c>
      <c r="N32" s="184">
        <v>22</v>
      </c>
      <c r="O32" s="185">
        <v>15</v>
      </c>
      <c r="P32" s="3">
        <f t="shared" si="4"/>
        <v>37</v>
      </c>
      <c r="Q32" s="99">
        <f t="shared" si="7"/>
        <v>37</v>
      </c>
      <c r="R32" s="100">
        <f t="shared" si="7"/>
        <v>28</v>
      </c>
      <c r="S32" s="4">
        <f t="shared" si="5"/>
        <v>65</v>
      </c>
      <c r="T32" s="101">
        <f t="shared" si="8"/>
        <v>77.083333333333343</v>
      </c>
      <c r="U32" s="102">
        <f t="shared" si="8"/>
        <v>71.794871794871796</v>
      </c>
      <c r="V32" s="103">
        <f t="shared" si="8"/>
        <v>74.712643678160916</v>
      </c>
      <c r="W32" s="101">
        <f t="shared" si="9"/>
        <v>37.837837837837839</v>
      </c>
      <c r="X32" s="102">
        <f t="shared" si="9"/>
        <v>46.428571428571431</v>
      </c>
      <c r="Y32" s="104">
        <f t="shared" si="9"/>
        <v>41.53846153846154</v>
      </c>
      <c r="Z32" s="72" t="s">
        <v>16</v>
      </c>
      <c r="AA32" s="18">
        <f>AA31+1</f>
        <v>2</v>
      </c>
      <c r="AB32" s="101">
        <f t="shared" si="11"/>
        <v>45.833333333333329</v>
      </c>
      <c r="AC32" s="102">
        <f t="shared" si="6"/>
        <v>38.461538461538467</v>
      </c>
      <c r="AD32" s="103">
        <f t="shared" si="6"/>
        <v>42.528735632183903</v>
      </c>
    </row>
    <row r="33" spans="1:30" s="86" customFormat="1" ht="12" customHeight="1" x14ac:dyDescent="0.15">
      <c r="A33" s="41" t="s">
        <v>54</v>
      </c>
      <c r="B33" s="174">
        <v>315</v>
      </c>
      <c r="C33" s="175">
        <v>325</v>
      </c>
      <c r="D33" s="42">
        <f t="shared" si="0"/>
        <v>640</v>
      </c>
      <c r="E33" s="174">
        <v>52</v>
      </c>
      <c r="F33" s="175">
        <v>51</v>
      </c>
      <c r="G33" s="42">
        <f t="shared" si="1"/>
        <v>103</v>
      </c>
      <c r="H33" s="174">
        <v>39</v>
      </c>
      <c r="I33" s="175">
        <v>46</v>
      </c>
      <c r="J33" s="42">
        <f t="shared" si="2"/>
        <v>85</v>
      </c>
      <c r="K33" s="174">
        <v>1</v>
      </c>
      <c r="L33" s="175">
        <v>0</v>
      </c>
      <c r="M33" s="42">
        <f t="shared" si="3"/>
        <v>1</v>
      </c>
      <c r="N33" s="174">
        <v>103</v>
      </c>
      <c r="O33" s="175">
        <v>101</v>
      </c>
      <c r="P33" s="42">
        <f t="shared" si="4"/>
        <v>204</v>
      </c>
      <c r="Q33" s="105">
        <f t="shared" si="7"/>
        <v>195</v>
      </c>
      <c r="R33" s="106">
        <f t="shared" si="7"/>
        <v>198</v>
      </c>
      <c r="S33" s="43">
        <f t="shared" si="5"/>
        <v>393</v>
      </c>
      <c r="T33" s="107">
        <f t="shared" si="8"/>
        <v>61.904761904761905</v>
      </c>
      <c r="U33" s="108">
        <f t="shared" si="8"/>
        <v>60.923076923076927</v>
      </c>
      <c r="V33" s="109">
        <f t="shared" si="8"/>
        <v>61.406249999999993</v>
      </c>
      <c r="W33" s="107">
        <f t="shared" si="9"/>
        <v>46.666666666666664</v>
      </c>
      <c r="X33" s="108">
        <f t="shared" si="9"/>
        <v>48.98989898989899</v>
      </c>
      <c r="Y33" s="110">
        <f t="shared" si="9"/>
        <v>47.837150127226465</v>
      </c>
      <c r="Z33" s="73" t="s">
        <v>17</v>
      </c>
      <c r="AA33" s="44">
        <v>1</v>
      </c>
      <c r="AB33" s="107">
        <f t="shared" si="11"/>
        <v>32.698412698412696</v>
      </c>
      <c r="AC33" s="108">
        <f t="shared" si="6"/>
        <v>31.076923076923073</v>
      </c>
      <c r="AD33" s="109">
        <f t="shared" si="6"/>
        <v>31.874999999999996</v>
      </c>
    </row>
    <row r="34" spans="1:30" ht="12" customHeight="1" x14ac:dyDescent="0.15">
      <c r="A34" s="11" t="s">
        <v>55</v>
      </c>
      <c r="B34" s="176">
        <v>454</v>
      </c>
      <c r="C34" s="177">
        <v>436</v>
      </c>
      <c r="D34" s="1">
        <f t="shared" si="0"/>
        <v>890</v>
      </c>
      <c r="E34" s="176">
        <v>74</v>
      </c>
      <c r="F34" s="177">
        <v>58</v>
      </c>
      <c r="G34" s="1">
        <f t="shared" si="1"/>
        <v>132</v>
      </c>
      <c r="H34" s="176">
        <v>38</v>
      </c>
      <c r="I34" s="177">
        <v>63</v>
      </c>
      <c r="J34" s="1">
        <f t="shared" si="2"/>
        <v>101</v>
      </c>
      <c r="K34" s="176">
        <v>2</v>
      </c>
      <c r="L34" s="177">
        <v>2</v>
      </c>
      <c r="M34" s="1">
        <f t="shared" si="3"/>
        <v>4</v>
      </c>
      <c r="N34" s="176">
        <v>117</v>
      </c>
      <c r="O34" s="177">
        <v>96</v>
      </c>
      <c r="P34" s="1">
        <f t="shared" si="4"/>
        <v>213</v>
      </c>
      <c r="Q34" s="87">
        <f t="shared" si="7"/>
        <v>231</v>
      </c>
      <c r="R34" s="88">
        <f t="shared" si="7"/>
        <v>219</v>
      </c>
      <c r="S34" s="2">
        <f t="shared" si="5"/>
        <v>450</v>
      </c>
      <c r="T34" s="89">
        <f t="shared" si="8"/>
        <v>50.881057268722465</v>
      </c>
      <c r="U34" s="90">
        <f t="shared" si="8"/>
        <v>50.22935779816514</v>
      </c>
      <c r="V34" s="91">
        <f t="shared" si="8"/>
        <v>50.561797752808992</v>
      </c>
      <c r="W34" s="89">
        <f t="shared" si="9"/>
        <v>48.484848484848484</v>
      </c>
      <c r="X34" s="90">
        <f t="shared" si="9"/>
        <v>55.25114155251142</v>
      </c>
      <c r="Y34" s="92">
        <f t="shared" si="9"/>
        <v>51.777777777777779</v>
      </c>
      <c r="Z34" s="70" t="s">
        <v>17</v>
      </c>
      <c r="AA34" s="17">
        <f>AA33+1</f>
        <v>2</v>
      </c>
      <c r="AB34" s="89">
        <f t="shared" si="11"/>
        <v>25.770925110132158</v>
      </c>
      <c r="AC34" s="90">
        <f t="shared" si="6"/>
        <v>22.018348623853214</v>
      </c>
      <c r="AD34" s="91">
        <f t="shared" si="6"/>
        <v>23.932584269662922</v>
      </c>
    </row>
    <row r="35" spans="1:30" s="86" customFormat="1" ht="12" customHeight="1" x14ac:dyDescent="0.15">
      <c r="A35" s="37" t="s">
        <v>56</v>
      </c>
      <c r="B35" s="178">
        <v>208</v>
      </c>
      <c r="C35" s="179">
        <v>190</v>
      </c>
      <c r="D35" s="38">
        <f t="shared" si="0"/>
        <v>398</v>
      </c>
      <c r="E35" s="178">
        <v>25</v>
      </c>
      <c r="F35" s="179">
        <v>28</v>
      </c>
      <c r="G35" s="38">
        <f t="shared" si="1"/>
        <v>53</v>
      </c>
      <c r="H35" s="178">
        <v>25</v>
      </c>
      <c r="I35" s="179">
        <v>22</v>
      </c>
      <c r="J35" s="38">
        <f t="shared" si="2"/>
        <v>47</v>
      </c>
      <c r="K35" s="178">
        <v>2</v>
      </c>
      <c r="L35" s="179">
        <v>0</v>
      </c>
      <c r="M35" s="38">
        <f t="shared" si="3"/>
        <v>2</v>
      </c>
      <c r="N35" s="178">
        <v>65</v>
      </c>
      <c r="O35" s="179">
        <v>61</v>
      </c>
      <c r="P35" s="38">
        <f t="shared" si="4"/>
        <v>126</v>
      </c>
      <c r="Q35" s="93">
        <f t="shared" si="7"/>
        <v>117</v>
      </c>
      <c r="R35" s="94">
        <f t="shared" si="7"/>
        <v>111</v>
      </c>
      <c r="S35" s="39">
        <f t="shared" si="5"/>
        <v>228</v>
      </c>
      <c r="T35" s="95">
        <f t="shared" si="8"/>
        <v>56.25</v>
      </c>
      <c r="U35" s="96">
        <f t="shared" si="8"/>
        <v>58.421052631578952</v>
      </c>
      <c r="V35" s="97">
        <f t="shared" si="8"/>
        <v>57.286432160804026</v>
      </c>
      <c r="W35" s="95">
        <f t="shared" si="9"/>
        <v>42.735042735042732</v>
      </c>
      <c r="X35" s="96">
        <f t="shared" si="9"/>
        <v>45.045045045045043</v>
      </c>
      <c r="Y35" s="98">
        <f t="shared" si="9"/>
        <v>43.859649122807014</v>
      </c>
      <c r="Z35" s="71" t="s">
        <v>17</v>
      </c>
      <c r="AA35" s="40">
        <f>AA34+1</f>
        <v>3</v>
      </c>
      <c r="AB35" s="95">
        <f t="shared" si="11"/>
        <v>31.25</v>
      </c>
      <c r="AC35" s="96">
        <f t="shared" si="6"/>
        <v>32.10526315789474</v>
      </c>
      <c r="AD35" s="97">
        <f t="shared" si="6"/>
        <v>31.658291457286431</v>
      </c>
    </row>
    <row r="36" spans="1:30" ht="12" customHeight="1" x14ac:dyDescent="0.15">
      <c r="A36" s="11" t="s">
        <v>57</v>
      </c>
      <c r="B36" s="176">
        <v>209</v>
      </c>
      <c r="C36" s="177">
        <v>210</v>
      </c>
      <c r="D36" s="1">
        <f t="shared" si="0"/>
        <v>419</v>
      </c>
      <c r="E36" s="176">
        <v>27</v>
      </c>
      <c r="F36" s="177">
        <v>30</v>
      </c>
      <c r="G36" s="1">
        <f t="shared" si="1"/>
        <v>57</v>
      </c>
      <c r="H36" s="176">
        <v>30</v>
      </c>
      <c r="I36" s="177">
        <v>34</v>
      </c>
      <c r="J36" s="1">
        <f t="shared" si="2"/>
        <v>64</v>
      </c>
      <c r="K36" s="176">
        <v>2</v>
      </c>
      <c r="L36" s="177">
        <v>0</v>
      </c>
      <c r="M36" s="1">
        <f t="shared" si="3"/>
        <v>2</v>
      </c>
      <c r="N36" s="176">
        <v>47</v>
      </c>
      <c r="O36" s="177">
        <v>41</v>
      </c>
      <c r="P36" s="1">
        <f t="shared" si="4"/>
        <v>88</v>
      </c>
      <c r="Q36" s="87">
        <f t="shared" si="7"/>
        <v>106</v>
      </c>
      <c r="R36" s="88">
        <f t="shared" si="7"/>
        <v>105</v>
      </c>
      <c r="S36" s="2">
        <f t="shared" si="5"/>
        <v>211</v>
      </c>
      <c r="T36" s="89">
        <f t="shared" si="8"/>
        <v>50.717703349282296</v>
      </c>
      <c r="U36" s="90">
        <f t="shared" si="8"/>
        <v>50</v>
      </c>
      <c r="V36" s="91">
        <f t="shared" si="8"/>
        <v>50.35799522673031</v>
      </c>
      <c r="W36" s="89">
        <f t="shared" si="9"/>
        <v>53.773584905660378</v>
      </c>
      <c r="X36" s="90">
        <f t="shared" si="9"/>
        <v>60.952380952380956</v>
      </c>
      <c r="Y36" s="92">
        <f t="shared" si="9"/>
        <v>57.345971563981045</v>
      </c>
      <c r="Z36" s="70" t="s">
        <v>17</v>
      </c>
      <c r="AA36" s="17">
        <f>AA35+1</f>
        <v>4</v>
      </c>
      <c r="AB36" s="89">
        <f t="shared" si="11"/>
        <v>22.488038277511961</v>
      </c>
      <c r="AC36" s="90">
        <f t="shared" si="6"/>
        <v>19.523809523809526</v>
      </c>
      <c r="AD36" s="91">
        <f t="shared" si="6"/>
        <v>21.002386634844868</v>
      </c>
    </row>
    <row r="37" spans="1:30" s="86" customFormat="1" ht="12" customHeight="1" x14ac:dyDescent="0.15">
      <c r="A37" s="45" t="s">
        <v>58</v>
      </c>
      <c r="B37" s="180">
        <v>2048</v>
      </c>
      <c r="C37" s="181">
        <v>2152</v>
      </c>
      <c r="D37" s="46">
        <f t="shared" si="0"/>
        <v>4200</v>
      </c>
      <c r="E37" s="180">
        <v>248</v>
      </c>
      <c r="F37" s="181">
        <v>264</v>
      </c>
      <c r="G37" s="46">
        <f t="shared" si="1"/>
        <v>512</v>
      </c>
      <c r="H37" s="180">
        <v>189</v>
      </c>
      <c r="I37" s="181">
        <v>275</v>
      </c>
      <c r="J37" s="46">
        <f t="shared" si="2"/>
        <v>464</v>
      </c>
      <c r="K37" s="180">
        <v>8</v>
      </c>
      <c r="L37" s="181">
        <v>12</v>
      </c>
      <c r="M37" s="46">
        <f t="shared" si="3"/>
        <v>20</v>
      </c>
      <c r="N37" s="180">
        <v>583</v>
      </c>
      <c r="O37" s="181">
        <v>546</v>
      </c>
      <c r="P37" s="46">
        <f t="shared" si="4"/>
        <v>1129</v>
      </c>
      <c r="Q37" s="111">
        <f t="shared" si="7"/>
        <v>1028</v>
      </c>
      <c r="R37" s="112">
        <f t="shared" si="7"/>
        <v>1097</v>
      </c>
      <c r="S37" s="47">
        <f t="shared" si="5"/>
        <v>2125</v>
      </c>
      <c r="T37" s="113">
        <f t="shared" si="8"/>
        <v>50.1953125</v>
      </c>
      <c r="U37" s="114">
        <f t="shared" si="8"/>
        <v>50.97583643122676</v>
      </c>
      <c r="V37" s="115">
        <f t="shared" si="8"/>
        <v>50.595238095238095</v>
      </c>
      <c r="W37" s="113">
        <f t="shared" si="9"/>
        <v>42.509727626459146</v>
      </c>
      <c r="X37" s="114">
        <f t="shared" si="9"/>
        <v>49.134001823154058</v>
      </c>
      <c r="Y37" s="116">
        <f t="shared" si="9"/>
        <v>45.929411764705883</v>
      </c>
      <c r="Z37" s="74" t="s">
        <v>17</v>
      </c>
      <c r="AA37" s="48">
        <f>AA36+1</f>
        <v>5</v>
      </c>
      <c r="AB37" s="113">
        <f t="shared" si="11"/>
        <v>28.466796875</v>
      </c>
      <c r="AC37" s="114">
        <f t="shared" si="6"/>
        <v>25.371747211895912</v>
      </c>
      <c r="AD37" s="115">
        <f t="shared" si="6"/>
        <v>26.880952380952383</v>
      </c>
    </row>
    <row r="38" spans="1:30" ht="12" customHeight="1" x14ac:dyDescent="0.15">
      <c r="A38" s="13" t="s">
        <v>59</v>
      </c>
      <c r="B38" s="182">
        <v>751</v>
      </c>
      <c r="C38" s="183">
        <v>723</v>
      </c>
      <c r="D38" s="28">
        <f t="shared" si="0"/>
        <v>1474</v>
      </c>
      <c r="E38" s="182">
        <v>116</v>
      </c>
      <c r="F38" s="183">
        <v>120</v>
      </c>
      <c r="G38" s="28">
        <f t="shared" si="1"/>
        <v>236</v>
      </c>
      <c r="H38" s="182">
        <v>64</v>
      </c>
      <c r="I38" s="183">
        <v>93</v>
      </c>
      <c r="J38" s="28">
        <f t="shared" si="2"/>
        <v>157</v>
      </c>
      <c r="K38" s="182">
        <v>3</v>
      </c>
      <c r="L38" s="183">
        <v>1</v>
      </c>
      <c r="M38" s="28">
        <f t="shared" si="3"/>
        <v>4</v>
      </c>
      <c r="N38" s="182">
        <v>195</v>
      </c>
      <c r="O38" s="183">
        <v>161</v>
      </c>
      <c r="P38" s="28">
        <f t="shared" si="4"/>
        <v>356</v>
      </c>
      <c r="Q38" s="117">
        <f t="shared" ref="Q38:R60" si="12">SUMIF($E$4:$P$4,Q$4,$E38:$P38)</f>
        <v>378</v>
      </c>
      <c r="R38" s="118">
        <f t="shared" si="12"/>
        <v>375</v>
      </c>
      <c r="S38" s="29">
        <f t="shared" si="5"/>
        <v>753</v>
      </c>
      <c r="T38" s="119">
        <f t="shared" si="8"/>
        <v>50.332889480692408</v>
      </c>
      <c r="U38" s="120">
        <f t="shared" si="8"/>
        <v>51.867219917012456</v>
      </c>
      <c r="V38" s="121">
        <f t="shared" si="8"/>
        <v>51.085481682496606</v>
      </c>
      <c r="W38" s="119">
        <f t="shared" si="9"/>
        <v>47.619047619047613</v>
      </c>
      <c r="X38" s="120">
        <f t="shared" si="9"/>
        <v>56.8</v>
      </c>
      <c r="Y38" s="122">
        <f t="shared" si="9"/>
        <v>52.191235059760956</v>
      </c>
      <c r="Z38" s="75" t="s">
        <v>18</v>
      </c>
      <c r="AA38" s="19">
        <v>1</v>
      </c>
      <c r="AB38" s="119">
        <f t="shared" si="11"/>
        <v>25.965379494007991</v>
      </c>
      <c r="AC38" s="120">
        <f t="shared" si="6"/>
        <v>22.268326417704014</v>
      </c>
      <c r="AD38" s="121">
        <f t="shared" si="6"/>
        <v>24.151967435549526</v>
      </c>
    </row>
    <row r="39" spans="1:30" s="86" customFormat="1" ht="12" customHeight="1" x14ac:dyDescent="0.15">
      <c r="A39" s="37" t="s">
        <v>60</v>
      </c>
      <c r="B39" s="178">
        <v>1099</v>
      </c>
      <c r="C39" s="179">
        <v>1089</v>
      </c>
      <c r="D39" s="38">
        <f t="shared" si="0"/>
        <v>2188</v>
      </c>
      <c r="E39" s="178">
        <v>130</v>
      </c>
      <c r="F39" s="179">
        <v>112</v>
      </c>
      <c r="G39" s="38">
        <f t="shared" si="1"/>
        <v>242</v>
      </c>
      <c r="H39" s="178">
        <v>103</v>
      </c>
      <c r="I39" s="179">
        <v>149</v>
      </c>
      <c r="J39" s="38">
        <f t="shared" si="2"/>
        <v>252</v>
      </c>
      <c r="K39" s="178">
        <v>23</v>
      </c>
      <c r="L39" s="179">
        <v>16</v>
      </c>
      <c r="M39" s="38">
        <f t="shared" si="3"/>
        <v>39</v>
      </c>
      <c r="N39" s="178">
        <v>354</v>
      </c>
      <c r="O39" s="179">
        <v>287</v>
      </c>
      <c r="P39" s="38">
        <f t="shared" si="4"/>
        <v>641</v>
      </c>
      <c r="Q39" s="93">
        <f t="shared" si="12"/>
        <v>610</v>
      </c>
      <c r="R39" s="94">
        <f t="shared" si="12"/>
        <v>564</v>
      </c>
      <c r="S39" s="39">
        <f t="shared" si="5"/>
        <v>1174</v>
      </c>
      <c r="T39" s="95">
        <f t="shared" si="8"/>
        <v>55.505004549590545</v>
      </c>
      <c r="U39" s="96">
        <f t="shared" si="8"/>
        <v>51.790633608815426</v>
      </c>
      <c r="V39" s="97">
        <f t="shared" si="8"/>
        <v>53.656307129798911</v>
      </c>
      <c r="W39" s="95">
        <f t="shared" si="9"/>
        <v>38.196721311475414</v>
      </c>
      <c r="X39" s="96">
        <f t="shared" si="9"/>
        <v>46.276595744680847</v>
      </c>
      <c r="Y39" s="98">
        <f t="shared" si="9"/>
        <v>42.078364565587734</v>
      </c>
      <c r="Z39" s="71" t="s">
        <v>18</v>
      </c>
      <c r="AA39" s="40">
        <f>AA38+1</f>
        <v>2</v>
      </c>
      <c r="AB39" s="95">
        <f t="shared" si="11"/>
        <v>32.21110100090992</v>
      </c>
      <c r="AC39" s="96">
        <f t="shared" si="6"/>
        <v>26.354453627180902</v>
      </c>
      <c r="AD39" s="97">
        <f t="shared" si="6"/>
        <v>29.29616087751371</v>
      </c>
    </row>
    <row r="40" spans="1:30" ht="12" customHeight="1" x14ac:dyDescent="0.15">
      <c r="A40" s="12" t="s">
        <v>61</v>
      </c>
      <c r="B40" s="184">
        <v>494</v>
      </c>
      <c r="C40" s="185">
        <v>502</v>
      </c>
      <c r="D40" s="3">
        <f t="shared" si="0"/>
        <v>996</v>
      </c>
      <c r="E40" s="184">
        <v>52</v>
      </c>
      <c r="F40" s="185">
        <v>44</v>
      </c>
      <c r="G40" s="3">
        <f t="shared" si="1"/>
        <v>96</v>
      </c>
      <c r="H40" s="184">
        <v>76</v>
      </c>
      <c r="I40" s="185">
        <v>97</v>
      </c>
      <c r="J40" s="3">
        <f t="shared" si="2"/>
        <v>173</v>
      </c>
      <c r="K40" s="184">
        <v>0</v>
      </c>
      <c r="L40" s="185">
        <v>1</v>
      </c>
      <c r="M40" s="3">
        <f t="shared" si="3"/>
        <v>1</v>
      </c>
      <c r="N40" s="184">
        <v>151</v>
      </c>
      <c r="O40" s="185">
        <v>132</v>
      </c>
      <c r="P40" s="3">
        <f t="shared" si="4"/>
        <v>283</v>
      </c>
      <c r="Q40" s="99">
        <f t="shared" si="12"/>
        <v>279</v>
      </c>
      <c r="R40" s="100">
        <f t="shared" si="12"/>
        <v>274</v>
      </c>
      <c r="S40" s="4">
        <f t="shared" si="5"/>
        <v>553</v>
      </c>
      <c r="T40" s="101">
        <f t="shared" si="8"/>
        <v>56.477732793522264</v>
      </c>
      <c r="U40" s="102">
        <f t="shared" si="8"/>
        <v>54.581673306772906</v>
      </c>
      <c r="V40" s="103">
        <f t="shared" si="8"/>
        <v>55.522088353413658</v>
      </c>
      <c r="W40" s="101">
        <f t="shared" si="9"/>
        <v>45.878136200716845</v>
      </c>
      <c r="X40" s="102">
        <f t="shared" si="9"/>
        <v>51.459854014598541</v>
      </c>
      <c r="Y40" s="104">
        <f t="shared" si="9"/>
        <v>48.643761301989151</v>
      </c>
      <c r="Z40" s="72" t="s">
        <v>18</v>
      </c>
      <c r="AA40" s="18">
        <f>AA39+1</f>
        <v>3</v>
      </c>
      <c r="AB40" s="101">
        <f t="shared" si="11"/>
        <v>30.5668016194332</v>
      </c>
      <c r="AC40" s="102">
        <f t="shared" si="6"/>
        <v>26.294820717131472</v>
      </c>
      <c r="AD40" s="103">
        <f t="shared" si="6"/>
        <v>28.413654618473892</v>
      </c>
    </row>
    <row r="41" spans="1:30" s="86" customFormat="1" ht="12" customHeight="1" x14ac:dyDescent="0.15">
      <c r="A41" s="41" t="s">
        <v>62</v>
      </c>
      <c r="B41" s="174">
        <v>1660</v>
      </c>
      <c r="C41" s="175">
        <v>1702</v>
      </c>
      <c r="D41" s="42">
        <f t="shared" si="0"/>
        <v>3362</v>
      </c>
      <c r="E41" s="174">
        <v>97</v>
      </c>
      <c r="F41" s="175">
        <v>94</v>
      </c>
      <c r="G41" s="42">
        <f t="shared" si="1"/>
        <v>191</v>
      </c>
      <c r="H41" s="174">
        <v>272</v>
      </c>
      <c r="I41" s="175">
        <v>384</v>
      </c>
      <c r="J41" s="42">
        <f t="shared" si="2"/>
        <v>656</v>
      </c>
      <c r="K41" s="174">
        <v>4</v>
      </c>
      <c r="L41" s="175">
        <v>2</v>
      </c>
      <c r="M41" s="42">
        <f t="shared" si="3"/>
        <v>6</v>
      </c>
      <c r="N41" s="174">
        <v>496</v>
      </c>
      <c r="O41" s="175">
        <v>481</v>
      </c>
      <c r="P41" s="42">
        <f t="shared" si="4"/>
        <v>977</v>
      </c>
      <c r="Q41" s="105">
        <f t="shared" si="12"/>
        <v>869</v>
      </c>
      <c r="R41" s="106">
        <f t="shared" si="12"/>
        <v>961</v>
      </c>
      <c r="S41" s="43">
        <f t="shared" si="5"/>
        <v>1830</v>
      </c>
      <c r="T41" s="107">
        <f t="shared" si="8"/>
        <v>52.349397590361448</v>
      </c>
      <c r="U41" s="108">
        <f t="shared" si="8"/>
        <v>56.462984723854291</v>
      </c>
      <c r="V41" s="109">
        <f t="shared" si="8"/>
        <v>54.43188578227246</v>
      </c>
      <c r="W41" s="107">
        <f t="shared" si="9"/>
        <v>42.462600690448795</v>
      </c>
      <c r="X41" s="108">
        <f t="shared" si="9"/>
        <v>49.739854318418317</v>
      </c>
      <c r="Y41" s="110">
        <f t="shared" si="9"/>
        <v>46.284153005464482</v>
      </c>
      <c r="Z41" s="73" t="s">
        <v>19</v>
      </c>
      <c r="AA41" s="44">
        <v>1</v>
      </c>
      <c r="AB41" s="107">
        <f t="shared" si="11"/>
        <v>29.879518072289159</v>
      </c>
      <c r="AC41" s="108">
        <f t="shared" si="6"/>
        <v>28.260869565217391</v>
      </c>
      <c r="AD41" s="109">
        <f t="shared" si="6"/>
        <v>29.060083283759671</v>
      </c>
    </row>
    <row r="42" spans="1:30" ht="12" customHeight="1" x14ac:dyDescent="0.15">
      <c r="A42" s="11" t="s">
        <v>63</v>
      </c>
      <c r="B42" s="176">
        <v>705</v>
      </c>
      <c r="C42" s="177">
        <v>777</v>
      </c>
      <c r="D42" s="1">
        <f t="shared" si="0"/>
        <v>1482</v>
      </c>
      <c r="E42" s="176">
        <v>62</v>
      </c>
      <c r="F42" s="177">
        <v>45</v>
      </c>
      <c r="G42" s="1">
        <f t="shared" si="1"/>
        <v>107</v>
      </c>
      <c r="H42" s="176">
        <v>153</v>
      </c>
      <c r="I42" s="177">
        <v>197</v>
      </c>
      <c r="J42" s="1">
        <f t="shared" si="2"/>
        <v>350</v>
      </c>
      <c r="K42" s="176">
        <v>3</v>
      </c>
      <c r="L42" s="177">
        <v>6</v>
      </c>
      <c r="M42" s="1">
        <f t="shared" si="3"/>
        <v>9</v>
      </c>
      <c r="N42" s="176">
        <v>198</v>
      </c>
      <c r="O42" s="177">
        <v>160</v>
      </c>
      <c r="P42" s="1">
        <f t="shared" si="4"/>
        <v>358</v>
      </c>
      <c r="Q42" s="87">
        <f t="shared" si="12"/>
        <v>416</v>
      </c>
      <c r="R42" s="88">
        <f t="shared" si="12"/>
        <v>408</v>
      </c>
      <c r="S42" s="2">
        <f t="shared" si="5"/>
        <v>824</v>
      </c>
      <c r="T42" s="89">
        <f t="shared" si="8"/>
        <v>59.00709219858156</v>
      </c>
      <c r="U42" s="90">
        <f t="shared" si="8"/>
        <v>52.509652509652504</v>
      </c>
      <c r="V42" s="91">
        <f t="shared" si="8"/>
        <v>55.600539811066128</v>
      </c>
      <c r="W42" s="89">
        <f t="shared" si="9"/>
        <v>51.682692307692314</v>
      </c>
      <c r="X42" s="90">
        <f t="shared" si="9"/>
        <v>59.313725490196077</v>
      </c>
      <c r="Y42" s="92">
        <f t="shared" si="9"/>
        <v>55.461165048543691</v>
      </c>
      <c r="Z42" s="70" t="s">
        <v>19</v>
      </c>
      <c r="AA42" s="17">
        <f>AA41+1</f>
        <v>2</v>
      </c>
      <c r="AB42" s="89">
        <f t="shared" si="11"/>
        <v>28.085106382978726</v>
      </c>
      <c r="AC42" s="90">
        <f t="shared" si="6"/>
        <v>20.592020592020592</v>
      </c>
      <c r="AD42" s="91">
        <f t="shared" si="6"/>
        <v>24.156545209176787</v>
      </c>
    </row>
    <row r="43" spans="1:30" s="86" customFormat="1" ht="12" customHeight="1" x14ac:dyDescent="0.15">
      <c r="A43" s="37" t="s">
        <v>64</v>
      </c>
      <c r="B43" s="178">
        <v>485</v>
      </c>
      <c r="C43" s="179">
        <v>497</v>
      </c>
      <c r="D43" s="38">
        <f t="shared" si="0"/>
        <v>982</v>
      </c>
      <c r="E43" s="178">
        <v>34</v>
      </c>
      <c r="F43" s="179">
        <v>28</v>
      </c>
      <c r="G43" s="38">
        <f t="shared" si="1"/>
        <v>62</v>
      </c>
      <c r="H43" s="178">
        <v>65</v>
      </c>
      <c r="I43" s="179">
        <v>82</v>
      </c>
      <c r="J43" s="38">
        <f t="shared" si="2"/>
        <v>147</v>
      </c>
      <c r="K43" s="178">
        <v>3</v>
      </c>
      <c r="L43" s="179">
        <v>0</v>
      </c>
      <c r="M43" s="38">
        <f t="shared" si="3"/>
        <v>3</v>
      </c>
      <c r="N43" s="178">
        <v>212</v>
      </c>
      <c r="O43" s="179">
        <v>192</v>
      </c>
      <c r="P43" s="38">
        <f t="shared" si="4"/>
        <v>404</v>
      </c>
      <c r="Q43" s="93">
        <f t="shared" si="12"/>
        <v>314</v>
      </c>
      <c r="R43" s="94">
        <f t="shared" si="12"/>
        <v>302</v>
      </c>
      <c r="S43" s="39">
        <f t="shared" si="5"/>
        <v>616</v>
      </c>
      <c r="T43" s="95">
        <f t="shared" si="8"/>
        <v>64.742268041237111</v>
      </c>
      <c r="U43" s="96">
        <f t="shared" si="8"/>
        <v>60.764587525150901</v>
      </c>
      <c r="V43" s="97">
        <f t="shared" si="8"/>
        <v>62.729124236252545</v>
      </c>
      <c r="W43" s="95">
        <f t="shared" si="9"/>
        <v>31.528662420382165</v>
      </c>
      <c r="X43" s="96">
        <f t="shared" si="9"/>
        <v>36.423841059602644</v>
      </c>
      <c r="Y43" s="98">
        <f t="shared" si="9"/>
        <v>33.928571428571431</v>
      </c>
      <c r="Z43" s="71" t="s">
        <v>19</v>
      </c>
      <c r="AA43" s="40">
        <f>AA42+1</f>
        <v>3</v>
      </c>
      <c r="AB43" s="95">
        <f t="shared" si="11"/>
        <v>43.711340206185568</v>
      </c>
      <c r="AC43" s="96">
        <f t="shared" si="6"/>
        <v>38.631790744466798</v>
      </c>
      <c r="AD43" s="97">
        <f t="shared" si="6"/>
        <v>41.140529531568227</v>
      </c>
    </row>
    <row r="44" spans="1:30" ht="12" customHeight="1" x14ac:dyDescent="0.15">
      <c r="A44" s="11" t="s">
        <v>65</v>
      </c>
      <c r="B44" s="176">
        <v>985</v>
      </c>
      <c r="C44" s="177">
        <v>975</v>
      </c>
      <c r="D44" s="1">
        <f t="shared" si="0"/>
        <v>1960</v>
      </c>
      <c r="E44" s="176">
        <v>65</v>
      </c>
      <c r="F44" s="177">
        <v>55</v>
      </c>
      <c r="G44" s="1">
        <f t="shared" si="1"/>
        <v>120</v>
      </c>
      <c r="H44" s="176">
        <v>147</v>
      </c>
      <c r="I44" s="177">
        <v>216</v>
      </c>
      <c r="J44" s="1">
        <f t="shared" si="2"/>
        <v>363</v>
      </c>
      <c r="K44" s="176">
        <v>1</v>
      </c>
      <c r="L44" s="177">
        <v>2</v>
      </c>
      <c r="M44" s="1">
        <f t="shared" si="3"/>
        <v>3</v>
      </c>
      <c r="N44" s="176">
        <v>312</v>
      </c>
      <c r="O44" s="177">
        <v>245</v>
      </c>
      <c r="P44" s="1">
        <f t="shared" si="4"/>
        <v>557</v>
      </c>
      <c r="Q44" s="87">
        <f t="shared" si="12"/>
        <v>525</v>
      </c>
      <c r="R44" s="88">
        <f t="shared" si="12"/>
        <v>518</v>
      </c>
      <c r="S44" s="2">
        <f t="shared" si="5"/>
        <v>1043</v>
      </c>
      <c r="T44" s="89">
        <f t="shared" si="8"/>
        <v>53.299492385786806</v>
      </c>
      <c r="U44" s="90">
        <f t="shared" si="8"/>
        <v>53.128205128205131</v>
      </c>
      <c r="V44" s="91">
        <f t="shared" si="8"/>
        <v>53.214285714285715</v>
      </c>
      <c r="W44" s="89">
        <f t="shared" si="9"/>
        <v>40.38095238095238</v>
      </c>
      <c r="X44" s="90">
        <f t="shared" si="9"/>
        <v>52.316602316602314</v>
      </c>
      <c r="Y44" s="92">
        <f t="shared" si="9"/>
        <v>46.308724832214764</v>
      </c>
      <c r="Z44" s="70" t="s">
        <v>19</v>
      </c>
      <c r="AA44" s="17">
        <f>AA43+1</f>
        <v>4</v>
      </c>
      <c r="AB44" s="89">
        <f t="shared" si="11"/>
        <v>31.675126903553299</v>
      </c>
      <c r="AC44" s="90">
        <f t="shared" si="6"/>
        <v>25.128205128205128</v>
      </c>
      <c r="AD44" s="91">
        <f t="shared" si="6"/>
        <v>28.418367346938776</v>
      </c>
    </row>
    <row r="45" spans="1:30" s="86" customFormat="1" ht="12" customHeight="1" x14ac:dyDescent="0.15">
      <c r="A45" s="45" t="s">
        <v>66</v>
      </c>
      <c r="B45" s="180">
        <v>1125</v>
      </c>
      <c r="C45" s="181">
        <v>1034</v>
      </c>
      <c r="D45" s="46">
        <f t="shared" si="0"/>
        <v>2159</v>
      </c>
      <c r="E45" s="180">
        <v>47</v>
      </c>
      <c r="F45" s="181">
        <v>45</v>
      </c>
      <c r="G45" s="46">
        <f t="shared" si="1"/>
        <v>92</v>
      </c>
      <c r="H45" s="180">
        <v>200</v>
      </c>
      <c r="I45" s="181">
        <v>278</v>
      </c>
      <c r="J45" s="46">
        <f t="shared" si="2"/>
        <v>478</v>
      </c>
      <c r="K45" s="180">
        <v>2</v>
      </c>
      <c r="L45" s="181">
        <v>1</v>
      </c>
      <c r="M45" s="46">
        <f t="shared" si="3"/>
        <v>3</v>
      </c>
      <c r="N45" s="180">
        <v>271</v>
      </c>
      <c r="O45" s="181">
        <v>200</v>
      </c>
      <c r="P45" s="46">
        <f t="shared" si="4"/>
        <v>471</v>
      </c>
      <c r="Q45" s="111">
        <f t="shared" si="12"/>
        <v>520</v>
      </c>
      <c r="R45" s="112">
        <f t="shared" si="12"/>
        <v>524</v>
      </c>
      <c r="S45" s="47">
        <f t="shared" si="5"/>
        <v>1044</v>
      </c>
      <c r="T45" s="113">
        <f t="shared" si="8"/>
        <v>46.222222222222221</v>
      </c>
      <c r="U45" s="114">
        <f t="shared" si="8"/>
        <v>50.676982591876211</v>
      </c>
      <c r="V45" s="115">
        <f t="shared" si="8"/>
        <v>48.355720240852243</v>
      </c>
      <c r="W45" s="113">
        <f t="shared" si="9"/>
        <v>47.5</v>
      </c>
      <c r="X45" s="114">
        <f t="shared" si="9"/>
        <v>61.641221374045806</v>
      </c>
      <c r="Y45" s="116">
        <f t="shared" si="9"/>
        <v>54.597701149425291</v>
      </c>
      <c r="Z45" s="74" t="s">
        <v>19</v>
      </c>
      <c r="AA45" s="48">
        <f>AA44+1</f>
        <v>5</v>
      </c>
      <c r="AB45" s="113">
        <f t="shared" si="11"/>
        <v>24.088888888888889</v>
      </c>
      <c r="AC45" s="114">
        <f t="shared" si="6"/>
        <v>19.342359767891683</v>
      </c>
      <c r="AD45" s="115">
        <f t="shared" si="6"/>
        <v>21.815655396016677</v>
      </c>
    </row>
    <row r="46" spans="1:30" ht="12" customHeight="1" x14ac:dyDescent="0.15">
      <c r="A46" s="13" t="s">
        <v>67</v>
      </c>
      <c r="B46" s="182">
        <v>395</v>
      </c>
      <c r="C46" s="183">
        <v>393</v>
      </c>
      <c r="D46" s="28">
        <f t="shared" si="0"/>
        <v>788</v>
      </c>
      <c r="E46" s="182">
        <v>24</v>
      </c>
      <c r="F46" s="183">
        <v>19</v>
      </c>
      <c r="G46" s="28">
        <f t="shared" si="1"/>
        <v>43</v>
      </c>
      <c r="H46" s="182">
        <v>58</v>
      </c>
      <c r="I46" s="183">
        <v>78</v>
      </c>
      <c r="J46" s="28">
        <f t="shared" si="2"/>
        <v>136</v>
      </c>
      <c r="K46" s="182">
        <v>1</v>
      </c>
      <c r="L46" s="183">
        <v>3</v>
      </c>
      <c r="M46" s="28">
        <f t="shared" si="3"/>
        <v>4</v>
      </c>
      <c r="N46" s="182">
        <v>142</v>
      </c>
      <c r="O46" s="183">
        <v>115</v>
      </c>
      <c r="P46" s="28">
        <f t="shared" si="4"/>
        <v>257</v>
      </c>
      <c r="Q46" s="117">
        <f t="shared" si="12"/>
        <v>225</v>
      </c>
      <c r="R46" s="118">
        <f t="shared" si="12"/>
        <v>215</v>
      </c>
      <c r="S46" s="29">
        <f t="shared" si="5"/>
        <v>440</v>
      </c>
      <c r="T46" s="119">
        <f t="shared" si="8"/>
        <v>56.962025316455701</v>
      </c>
      <c r="U46" s="120">
        <f t="shared" si="8"/>
        <v>54.707379134860048</v>
      </c>
      <c r="V46" s="121">
        <f t="shared" si="8"/>
        <v>55.837563451776653</v>
      </c>
      <c r="W46" s="119">
        <f t="shared" si="9"/>
        <v>36.444444444444443</v>
      </c>
      <c r="X46" s="120">
        <f t="shared" si="9"/>
        <v>45.116279069767437</v>
      </c>
      <c r="Y46" s="122">
        <f t="shared" si="9"/>
        <v>40.68181818181818</v>
      </c>
      <c r="Z46" s="75" t="s">
        <v>20</v>
      </c>
      <c r="AA46" s="19">
        <v>1</v>
      </c>
      <c r="AB46" s="119">
        <f t="shared" si="11"/>
        <v>35.949367088607595</v>
      </c>
      <c r="AC46" s="120">
        <f t="shared" si="6"/>
        <v>29.262086513994912</v>
      </c>
      <c r="AD46" s="121">
        <f t="shared" si="6"/>
        <v>32.614213197969541</v>
      </c>
    </row>
    <row r="47" spans="1:30" s="86" customFormat="1" ht="12" customHeight="1" x14ac:dyDescent="0.15">
      <c r="A47" s="37" t="s">
        <v>68</v>
      </c>
      <c r="B47" s="178">
        <v>159</v>
      </c>
      <c r="C47" s="179">
        <v>169</v>
      </c>
      <c r="D47" s="38">
        <f t="shared" si="0"/>
        <v>328</v>
      </c>
      <c r="E47" s="178">
        <v>12</v>
      </c>
      <c r="F47" s="179">
        <v>5</v>
      </c>
      <c r="G47" s="38">
        <f t="shared" si="1"/>
        <v>17</v>
      </c>
      <c r="H47" s="178">
        <v>23</v>
      </c>
      <c r="I47" s="179">
        <v>34</v>
      </c>
      <c r="J47" s="38">
        <f t="shared" si="2"/>
        <v>57</v>
      </c>
      <c r="K47" s="178">
        <v>1</v>
      </c>
      <c r="L47" s="179">
        <v>0</v>
      </c>
      <c r="M47" s="38">
        <f t="shared" si="3"/>
        <v>1</v>
      </c>
      <c r="N47" s="178">
        <v>82</v>
      </c>
      <c r="O47" s="179">
        <v>60</v>
      </c>
      <c r="P47" s="38">
        <f t="shared" si="4"/>
        <v>142</v>
      </c>
      <c r="Q47" s="93">
        <f t="shared" si="12"/>
        <v>118</v>
      </c>
      <c r="R47" s="94">
        <f t="shared" si="12"/>
        <v>99</v>
      </c>
      <c r="S47" s="39">
        <f t="shared" si="5"/>
        <v>217</v>
      </c>
      <c r="T47" s="95">
        <f t="shared" si="8"/>
        <v>74.213836477987414</v>
      </c>
      <c r="U47" s="96">
        <f t="shared" si="8"/>
        <v>58.57988165680473</v>
      </c>
      <c r="V47" s="97">
        <f t="shared" si="8"/>
        <v>66.158536585365852</v>
      </c>
      <c r="W47" s="95">
        <f t="shared" si="9"/>
        <v>29.66101694915254</v>
      </c>
      <c r="X47" s="96">
        <f t="shared" si="9"/>
        <v>39.393939393939391</v>
      </c>
      <c r="Y47" s="98">
        <f t="shared" si="9"/>
        <v>34.101382488479267</v>
      </c>
      <c r="Z47" s="71" t="s">
        <v>20</v>
      </c>
      <c r="AA47" s="40">
        <f t="shared" ref="AA47:AA60" si="13">AA46+1</f>
        <v>2</v>
      </c>
      <c r="AB47" s="95">
        <f t="shared" si="11"/>
        <v>51.572327044025158</v>
      </c>
      <c r="AC47" s="96">
        <f t="shared" si="6"/>
        <v>35.502958579881657</v>
      </c>
      <c r="AD47" s="97">
        <f t="shared" si="6"/>
        <v>43.292682926829265</v>
      </c>
    </row>
    <row r="48" spans="1:30" ht="12" customHeight="1" x14ac:dyDescent="0.15">
      <c r="A48" s="11" t="s">
        <v>69</v>
      </c>
      <c r="B48" s="176">
        <v>184</v>
      </c>
      <c r="C48" s="177">
        <v>193</v>
      </c>
      <c r="D48" s="1">
        <f t="shared" si="0"/>
        <v>377</v>
      </c>
      <c r="E48" s="176">
        <v>16</v>
      </c>
      <c r="F48" s="177">
        <v>17</v>
      </c>
      <c r="G48" s="1">
        <f t="shared" si="1"/>
        <v>33</v>
      </c>
      <c r="H48" s="176">
        <v>28</v>
      </c>
      <c r="I48" s="177">
        <v>42</v>
      </c>
      <c r="J48" s="1">
        <f t="shared" si="2"/>
        <v>70</v>
      </c>
      <c r="K48" s="176">
        <v>0</v>
      </c>
      <c r="L48" s="177">
        <v>0</v>
      </c>
      <c r="M48" s="1">
        <f t="shared" si="3"/>
        <v>0</v>
      </c>
      <c r="N48" s="176">
        <v>87</v>
      </c>
      <c r="O48" s="177">
        <v>58</v>
      </c>
      <c r="P48" s="1">
        <f t="shared" si="4"/>
        <v>145</v>
      </c>
      <c r="Q48" s="87">
        <f t="shared" si="12"/>
        <v>131</v>
      </c>
      <c r="R48" s="88">
        <f t="shared" si="12"/>
        <v>117</v>
      </c>
      <c r="S48" s="2">
        <f t="shared" si="5"/>
        <v>248</v>
      </c>
      <c r="T48" s="89">
        <f t="shared" si="8"/>
        <v>71.195652173913047</v>
      </c>
      <c r="U48" s="90">
        <f t="shared" si="8"/>
        <v>60.62176165803109</v>
      </c>
      <c r="V48" s="91">
        <f t="shared" si="8"/>
        <v>65.782493368700273</v>
      </c>
      <c r="W48" s="89">
        <f t="shared" si="9"/>
        <v>33.587786259541986</v>
      </c>
      <c r="X48" s="90">
        <f t="shared" si="9"/>
        <v>50.427350427350426</v>
      </c>
      <c r="Y48" s="92">
        <f t="shared" si="9"/>
        <v>41.532258064516128</v>
      </c>
      <c r="Z48" s="70" t="s">
        <v>20</v>
      </c>
      <c r="AA48" s="17">
        <f t="shared" si="13"/>
        <v>3</v>
      </c>
      <c r="AB48" s="89">
        <f t="shared" si="11"/>
        <v>47.282608695652172</v>
      </c>
      <c r="AC48" s="90">
        <f t="shared" si="6"/>
        <v>30.051813471502591</v>
      </c>
      <c r="AD48" s="91">
        <f t="shared" si="6"/>
        <v>38.461538461538467</v>
      </c>
    </row>
    <row r="49" spans="1:30" s="86" customFormat="1" ht="12" customHeight="1" x14ac:dyDescent="0.15">
      <c r="A49" s="37" t="s">
        <v>70</v>
      </c>
      <c r="B49" s="178">
        <v>244</v>
      </c>
      <c r="C49" s="179">
        <v>279</v>
      </c>
      <c r="D49" s="38">
        <f t="shared" si="0"/>
        <v>523</v>
      </c>
      <c r="E49" s="178">
        <v>27</v>
      </c>
      <c r="F49" s="179">
        <v>26</v>
      </c>
      <c r="G49" s="38">
        <f t="shared" si="1"/>
        <v>53</v>
      </c>
      <c r="H49" s="178">
        <v>56</v>
      </c>
      <c r="I49" s="179">
        <v>77</v>
      </c>
      <c r="J49" s="38">
        <f t="shared" si="2"/>
        <v>133</v>
      </c>
      <c r="K49" s="178">
        <v>0</v>
      </c>
      <c r="L49" s="179">
        <v>1</v>
      </c>
      <c r="M49" s="38">
        <f t="shared" si="3"/>
        <v>1</v>
      </c>
      <c r="N49" s="178">
        <v>84</v>
      </c>
      <c r="O49" s="179">
        <v>64</v>
      </c>
      <c r="P49" s="38">
        <f t="shared" si="4"/>
        <v>148</v>
      </c>
      <c r="Q49" s="93">
        <f t="shared" si="12"/>
        <v>167</v>
      </c>
      <c r="R49" s="94">
        <f t="shared" si="12"/>
        <v>168</v>
      </c>
      <c r="S49" s="39">
        <f t="shared" si="5"/>
        <v>335</v>
      </c>
      <c r="T49" s="95">
        <f t="shared" si="8"/>
        <v>68.442622950819683</v>
      </c>
      <c r="U49" s="96">
        <f t="shared" si="8"/>
        <v>60.215053763440864</v>
      </c>
      <c r="V49" s="97">
        <f t="shared" si="8"/>
        <v>64.05353728489483</v>
      </c>
      <c r="W49" s="95">
        <f t="shared" si="9"/>
        <v>49.700598802395206</v>
      </c>
      <c r="X49" s="96">
        <f t="shared" si="9"/>
        <v>61.30952380952381</v>
      </c>
      <c r="Y49" s="98">
        <f t="shared" si="9"/>
        <v>55.522388059701491</v>
      </c>
      <c r="Z49" s="71" t="s">
        <v>20</v>
      </c>
      <c r="AA49" s="40">
        <f t="shared" si="13"/>
        <v>4</v>
      </c>
      <c r="AB49" s="95">
        <f t="shared" si="11"/>
        <v>34.42622950819672</v>
      </c>
      <c r="AC49" s="96">
        <f t="shared" si="6"/>
        <v>22.939068100358423</v>
      </c>
      <c r="AD49" s="97">
        <f t="shared" si="6"/>
        <v>28.298279158699806</v>
      </c>
    </row>
    <row r="50" spans="1:30" ht="12" customHeight="1" x14ac:dyDescent="0.15">
      <c r="A50" s="11" t="s">
        <v>71</v>
      </c>
      <c r="B50" s="176">
        <v>489</v>
      </c>
      <c r="C50" s="177">
        <v>529</v>
      </c>
      <c r="D50" s="1">
        <f t="shared" si="0"/>
        <v>1018</v>
      </c>
      <c r="E50" s="176">
        <v>47</v>
      </c>
      <c r="F50" s="177">
        <v>39</v>
      </c>
      <c r="G50" s="1">
        <f t="shared" si="1"/>
        <v>86</v>
      </c>
      <c r="H50" s="176">
        <v>81</v>
      </c>
      <c r="I50" s="177">
        <v>121</v>
      </c>
      <c r="J50" s="1">
        <f t="shared" si="2"/>
        <v>202</v>
      </c>
      <c r="K50" s="176">
        <v>2</v>
      </c>
      <c r="L50" s="177">
        <v>2</v>
      </c>
      <c r="M50" s="1">
        <f t="shared" si="3"/>
        <v>4</v>
      </c>
      <c r="N50" s="176">
        <v>171</v>
      </c>
      <c r="O50" s="177">
        <v>150</v>
      </c>
      <c r="P50" s="1">
        <f t="shared" si="4"/>
        <v>321</v>
      </c>
      <c r="Q50" s="87">
        <f t="shared" si="12"/>
        <v>301</v>
      </c>
      <c r="R50" s="88">
        <f t="shared" si="12"/>
        <v>312</v>
      </c>
      <c r="S50" s="2">
        <f t="shared" si="5"/>
        <v>613</v>
      </c>
      <c r="T50" s="89">
        <f t="shared" si="8"/>
        <v>61.554192229038854</v>
      </c>
      <c r="U50" s="90">
        <f t="shared" si="8"/>
        <v>58.979206049149333</v>
      </c>
      <c r="V50" s="91">
        <f t="shared" si="8"/>
        <v>60.216110019646365</v>
      </c>
      <c r="W50" s="89">
        <f t="shared" si="9"/>
        <v>42.524916943521596</v>
      </c>
      <c r="X50" s="90">
        <f t="shared" si="9"/>
        <v>51.282051282051277</v>
      </c>
      <c r="Y50" s="92">
        <f t="shared" si="9"/>
        <v>46.982055464926589</v>
      </c>
      <c r="Z50" s="70" t="s">
        <v>20</v>
      </c>
      <c r="AA50" s="17">
        <f t="shared" si="13"/>
        <v>5</v>
      </c>
      <c r="AB50" s="89">
        <f t="shared" si="11"/>
        <v>34.969325153374228</v>
      </c>
      <c r="AC50" s="90">
        <f t="shared" si="6"/>
        <v>28.355387523629489</v>
      </c>
      <c r="AD50" s="91">
        <f t="shared" si="6"/>
        <v>31.532416502946951</v>
      </c>
    </row>
    <row r="51" spans="1:30" s="86" customFormat="1" ht="12" customHeight="1" x14ac:dyDescent="0.15">
      <c r="A51" s="37" t="s">
        <v>72</v>
      </c>
      <c r="B51" s="178">
        <v>1307</v>
      </c>
      <c r="C51" s="179">
        <v>1384</v>
      </c>
      <c r="D51" s="38">
        <f t="shared" si="0"/>
        <v>2691</v>
      </c>
      <c r="E51" s="178">
        <v>99</v>
      </c>
      <c r="F51" s="179">
        <v>82</v>
      </c>
      <c r="G51" s="38">
        <f t="shared" si="1"/>
        <v>181</v>
      </c>
      <c r="H51" s="178">
        <v>237</v>
      </c>
      <c r="I51" s="179">
        <v>301</v>
      </c>
      <c r="J51" s="38">
        <f t="shared" si="2"/>
        <v>538</v>
      </c>
      <c r="K51" s="178">
        <v>1</v>
      </c>
      <c r="L51" s="179">
        <v>5</v>
      </c>
      <c r="M51" s="38">
        <f t="shared" si="3"/>
        <v>6</v>
      </c>
      <c r="N51" s="178">
        <v>410</v>
      </c>
      <c r="O51" s="179">
        <v>357</v>
      </c>
      <c r="P51" s="38">
        <f t="shared" si="4"/>
        <v>767</v>
      </c>
      <c r="Q51" s="93">
        <f t="shared" si="12"/>
        <v>747</v>
      </c>
      <c r="R51" s="94">
        <f t="shared" si="12"/>
        <v>745</v>
      </c>
      <c r="S51" s="39">
        <f t="shared" si="5"/>
        <v>1492</v>
      </c>
      <c r="T51" s="95">
        <f t="shared" si="8"/>
        <v>57.153787299158374</v>
      </c>
      <c r="U51" s="96">
        <f t="shared" si="8"/>
        <v>53.829479768786129</v>
      </c>
      <c r="V51" s="97">
        <f t="shared" si="8"/>
        <v>55.444072835377177</v>
      </c>
      <c r="W51" s="95">
        <f t="shared" si="9"/>
        <v>44.979919678714857</v>
      </c>
      <c r="X51" s="96">
        <f t="shared" si="9"/>
        <v>51.409395973154361</v>
      </c>
      <c r="Y51" s="98">
        <f t="shared" si="9"/>
        <v>48.190348525469169</v>
      </c>
      <c r="Z51" s="71" t="s">
        <v>20</v>
      </c>
      <c r="AA51" s="40">
        <f t="shared" si="13"/>
        <v>6</v>
      </c>
      <c r="AB51" s="95">
        <f t="shared" si="11"/>
        <v>31.369548584544759</v>
      </c>
      <c r="AC51" s="96">
        <f t="shared" si="6"/>
        <v>25.794797687861269</v>
      </c>
      <c r="AD51" s="97">
        <f t="shared" si="6"/>
        <v>28.502415458937197</v>
      </c>
    </row>
    <row r="52" spans="1:30" ht="12" customHeight="1" x14ac:dyDescent="0.15">
      <c r="A52" s="11" t="s">
        <v>73</v>
      </c>
      <c r="B52" s="176">
        <v>618</v>
      </c>
      <c r="C52" s="177">
        <v>606</v>
      </c>
      <c r="D52" s="1">
        <f t="shared" si="0"/>
        <v>1224</v>
      </c>
      <c r="E52" s="176">
        <v>43</v>
      </c>
      <c r="F52" s="177">
        <v>41</v>
      </c>
      <c r="G52" s="1">
        <f t="shared" si="1"/>
        <v>84</v>
      </c>
      <c r="H52" s="176">
        <v>82</v>
      </c>
      <c r="I52" s="177">
        <v>122</v>
      </c>
      <c r="J52" s="1">
        <f t="shared" si="2"/>
        <v>204</v>
      </c>
      <c r="K52" s="176">
        <v>2</v>
      </c>
      <c r="L52" s="177">
        <v>0</v>
      </c>
      <c r="M52" s="1">
        <f t="shared" si="3"/>
        <v>2</v>
      </c>
      <c r="N52" s="176">
        <v>217</v>
      </c>
      <c r="O52" s="177">
        <v>170</v>
      </c>
      <c r="P52" s="1">
        <f t="shared" si="4"/>
        <v>387</v>
      </c>
      <c r="Q52" s="87">
        <f t="shared" si="12"/>
        <v>344</v>
      </c>
      <c r="R52" s="88">
        <f t="shared" si="12"/>
        <v>333</v>
      </c>
      <c r="S52" s="2">
        <f t="shared" si="5"/>
        <v>677</v>
      </c>
      <c r="T52" s="89">
        <f t="shared" si="8"/>
        <v>55.663430420711975</v>
      </c>
      <c r="U52" s="90">
        <f t="shared" si="8"/>
        <v>54.950495049504951</v>
      </c>
      <c r="V52" s="91">
        <f t="shared" si="8"/>
        <v>55.310457516339874</v>
      </c>
      <c r="W52" s="89">
        <f t="shared" si="9"/>
        <v>36.337209302325576</v>
      </c>
      <c r="X52" s="90">
        <f t="shared" si="9"/>
        <v>48.948948948948953</v>
      </c>
      <c r="Y52" s="92">
        <f t="shared" si="9"/>
        <v>42.540620384047266</v>
      </c>
      <c r="Z52" s="70" t="s">
        <v>20</v>
      </c>
      <c r="AA52" s="17">
        <f t="shared" si="13"/>
        <v>7</v>
      </c>
      <c r="AB52" s="89">
        <f t="shared" si="11"/>
        <v>35.113268608414238</v>
      </c>
      <c r="AC52" s="90">
        <f t="shared" si="6"/>
        <v>28.052805280528055</v>
      </c>
      <c r="AD52" s="91">
        <f t="shared" si="6"/>
        <v>31.617647058823529</v>
      </c>
    </row>
    <row r="53" spans="1:30" s="86" customFormat="1" ht="12" customHeight="1" x14ac:dyDescent="0.15">
      <c r="A53" s="37" t="s">
        <v>74</v>
      </c>
      <c r="B53" s="178">
        <v>80</v>
      </c>
      <c r="C53" s="179">
        <v>89</v>
      </c>
      <c r="D53" s="38">
        <f t="shared" si="0"/>
        <v>169</v>
      </c>
      <c r="E53" s="178">
        <v>9</v>
      </c>
      <c r="F53" s="179">
        <v>8</v>
      </c>
      <c r="G53" s="38">
        <f t="shared" si="1"/>
        <v>17</v>
      </c>
      <c r="H53" s="178">
        <v>18</v>
      </c>
      <c r="I53" s="179">
        <v>20</v>
      </c>
      <c r="J53" s="38">
        <f t="shared" si="2"/>
        <v>38</v>
      </c>
      <c r="K53" s="178">
        <v>1</v>
      </c>
      <c r="L53" s="179">
        <v>1</v>
      </c>
      <c r="M53" s="38">
        <f t="shared" si="3"/>
        <v>2</v>
      </c>
      <c r="N53" s="178">
        <v>36</v>
      </c>
      <c r="O53" s="179">
        <v>40</v>
      </c>
      <c r="P53" s="38">
        <f t="shared" si="4"/>
        <v>76</v>
      </c>
      <c r="Q53" s="93">
        <f t="shared" si="12"/>
        <v>64</v>
      </c>
      <c r="R53" s="94">
        <f t="shared" si="12"/>
        <v>69</v>
      </c>
      <c r="S53" s="39">
        <f t="shared" si="5"/>
        <v>133</v>
      </c>
      <c r="T53" s="95">
        <f t="shared" si="8"/>
        <v>80</v>
      </c>
      <c r="U53" s="96">
        <f t="shared" si="8"/>
        <v>77.528089887640448</v>
      </c>
      <c r="V53" s="97">
        <f t="shared" si="8"/>
        <v>78.698224852071007</v>
      </c>
      <c r="W53" s="95">
        <f t="shared" si="9"/>
        <v>42.1875</v>
      </c>
      <c r="X53" s="96">
        <f t="shared" si="9"/>
        <v>40.579710144927539</v>
      </c>
      <c r="Y53" s="98">
        <f t="shared" si="9"/>
        <v>41.353383458646611</v>
      </c>
      <c r="Z53" s="71" t="s">
        <v>20</v>
      </c>
      <c r="AA53" s="40">
        <f t="shared" si="13"/>
        <v>8</v>
      </c>
      <c r="AB53" s="95">
        <f t="shared" si="11"/>
        <v>45</v>
      </c>
      <c r="AC53" s="96">
        <f t="shared" si="6"/>
        <v>44.943820224719097</v>
      </c>
      <c r="AD53" s="97">
        <f t="shared" si="6"/>
        <v>44.970414201183431</v>
      </c>
    </row>
    <row r="54" spans="1:30" ht="12" customHeight="1" x14ac:dyDescent="0.15">
      <c r="A54" s="11" t="s">
        <v>75</v>
      </c>
      <c r="B54" s="176">
        <v>440</v>
      </c>
      <c r="C54" s="177">
        <v>468</v>
      </c>
      <c r="D54" s="1">
        <f t="shared" si="0"/>
        <v>908</v>
      </c>
      <c r="E54" s="176">
        <v>37</v>
      </c>
      <c r="F54" s="177">
        <v>23</v>
      </c>
      <c r="G54" s="1">
        <f t="shared" si="1"/>
        <v>60</v>
      </c>
      <c r="H54" s="176">
        <v>107</v>
      </c>
      <c r="I54" s="177">
        <v>124</v>
      </c>
      <c r="J54" s="1">
        <f t="shared" si="2"/>
        <v>231</v>
      </c>
      <c r="K54" s="176">
        <v>2</v>
      </c>
      <c r="L54" s="177">
        <v>2</v>
      </c>
      <c r="M54" s="1">
        <f t="shared" si="3"/>
        <v>4</v>
      </c>
      <c r="N54" s="176">
        <v>139</v>
      </c>
      <c r="O54" s="177">
        <v>128</v>
      </c>
      <c r="P54" s="1">
        <f t="shared" si="4"/>
        <v>267</v>
      </c>
      <c r="Q54" s="87">
        <f t="shared" si="12"/>
        <v>285</v>
      </c>
      <c r="R54" s="88">
        <f t="shared" si="12"/>
        <v>277</v>
      </c>
      <c r="S54" s="2">
        <f t="shared" si="5"/>
        <v>562</v>
      </c>
      <c r="T54" s="89">
        <f t="shared" si="8"/>
        <v>64.772727272727266</v>
      </c>
      <c r="U54" s="90">
        <f t="shared" si="8"/>
        <v>59.188034188034187</v>
      </c>
      <c r="V54" s="91">
        <f t="shared" si="8"/>
        <v>61.894273127753308</v>
      </c>
      <c r="W54" s="89">
        <f t="shared" si="9"/>
        <v>50.526315789473685</v>
      </c>
      <c r="X54" s="90">
        <f t="shared" si="9"/>
        <v>53.068592057761734</v>
      </c>
      <c r="Y54" s="92">
        <f t="shared" si="9"/>
        <v>51.779359430604984</v>
      </c>
      <c r="Z54" s="70" t="s">
        <v>20</v>
      </c>
      <c r="AA54" s="17">
        <f t="shared" si="13"/>
        <v>9</v>
      </c>
      <c r="AB54" s="89">
        <f t="shared" si="11"/>
        <v>31.590909090909093</v>
      </c>
      <c r="AC54" s="90">
        <f t="shared" si="6"/>
        <v>27.350427350427353</v>
      </c>
      <c r="AD54" s="91">
        <f t="shared" si="6"/>
        <v>29.405286343612335</v>
      </c>
    </row>
    <row r="55" spans="1:30" s="86" customFormat="1" ht="12" customHeight="1" x14ac:dyDescent="0.15">
      <c r="A55" s="37" t="s">
        <v>76</v>
      </c>
      <c r="B55" s="178">
        <v>95</v>
      </c>
      <c r="C55" s="179">
        <v>94</v>
      </c>
      <c r="D55" s="38">
        <f t="shared" si="0"/>
        <v>189</v>
      </c>
      <c r="E55" s="178">
        <v>13</v>
      </c>
      <c r="F55" s="179">
        <v>14</v>
      </c>
      <c r="G55" s="38">
        <f t="shared" si="1"/>
        <v>27</v>
      </c>
      <c r="H55" s="178">
        <v>19</v>
      </c>
      <c r="I55" s="179">
        <v>27</v>
      </c>
      <c r="J55" s="38">
        <f t="shared" si="2"/>
        <v>46</v>
      </c>
      <c r="K55" s="178">
        <v>1</v>
      </c>
      <c r="L55" s="179">
        <v>1</v>
      </c>
      <c r="M55" s="38">
        <f t="shared" si="3"/>
        <v>2</v>
      </c>
      <c r="N55" s="178">
        <v>37</v>
      </c>
      <c r="O55" s="179">
        <v>28</v>
      </c>
      <c r="P55" s="38">
        <f t="shared" si="4"/>
        <v>65</v>
      </c>
      <c r="Q55" s="93">
        <f t="shared" si="12"/>
        <v>70</v>
      </c>
      <c r="R55" s="94">
        <f t="shared" si="12"/>
        <v>70</v>
      </c>
      <c r="S55" s="39">
        <f t="shared" si="5"/>
        <v>140</v>
      </c>
      <c r="T55" s="95">
        <f t="shared" si="8"/>
        <v>73.68421052631578</v>
      </c>
      <c r="U55" s="96">
        <f t="shared" si="8"/>
        <v>74.468085106382972</v>
      </c>
      <c r="V55" s="97">
        <f t="shared" si="8"/>
        <v>74.074074074074076</v>
      </c>
      <c r="W55" s="95">
        <f t="shared" si="9"/>
        <v>45.714285714285715</v>
      </c>
      <c r="X55" s="96">
        <f t="shared" si="9"/>
        <v>58.571428571428577</v>
      </c>
      <c r="Y55" s="98">
        <f t="shared" si="9"/>
        <v>52.142857142857146</v>
      </c>
      <c r="Z55" s="71" t="s">
        <v>20</v>
      </c>
      <c r="AA55" s="40">
        <f t="shared" si="13"/>
        <v>10</v>
      </c>
      <c r="AB55" s="95">
        <f t="shared" si="11"/>
        <v>38.94736842105263</v>
      </c>
      <c r="AC55" s="96">
        <f t="shared" si="6"/>
        <v>29.787234042553191</v>
      </c>
      <c r="AD55" s="97">
        <f t="shared" si="6"/>
        <v>34.391534391534393</v>
      </c>
    </row>
    <row r="56" spans="1:30" ht="12" customHeight="1" x14ac:dyDescent="0.15">
      <c r="A56" s="11" t="s">
        <v>77</v>
      </c>
      <c r="B56" s="176">
        <v>195</v>
      </c>
      <c r="C56" s="177">
        <v>205</v>
      </c>
      <c r="D56" s="1">
        <f t="shared" si="0"/>
        <v>400</v>
      </c>
      <c r="E56" s="176">
        <v>14</v>
      </c>
      <c r="F56" s="177">
        <v>12</v>
      </c>
      <c r="G56" s="1">
        <f t="shared" si="1"/>
        <v>26</v>
      </c>
      <c r="H56" s="176">
        <v>37</v>
      </c>
      <c r="I56" s="177">
        <v>54</v>
      </c>
      <c r="J56" s="1">
        <f t="shared" si="2"/>
        <v>91</v>
      </c>
      <c r="K56" s="176">
        <v>2</v>
      </c>
      <c r="L56" s="177">
        <v>0</v>
      </c>
      <c r="M56" s="1">
        <f t="shared" si="3"/>
        <v>2</v>
      </c>
      <c r="N56" s="176">
        <v>67</v>
      </c>
      <c r="O56" s="177">
        <v>59</v>
      </c>
      <c r="P56" s="1">
        <f t="shared" si="4"/>
        <v>126</v>
      </c>
      <c r="Q56" s="87">
        <f t="shared" si="12"/>
        <v>120</v>
      </c>
      <c r="R56" s="88">
        <f t="shared" si="12"/>
        <v>125</v>
      </c>
      <c r="S56" s="2">
        <f t="shared" si="5"/>
        <v>245</v>
      </c>
      <c r="T56" s="89">
        <f t="shared" si="8"/>
        <v>61.53846153846154</v>
      </c>
      <c r="U56" s="90">
        <f t="shared" si="8"/>
        <v>60.975609756097562</v>
      </c>
      <c r="V56" s="91">
        <f t="shared" si="8"/>
        <v>61.250000000000007</v>
      </c>
      <c r="W56" s="89">
        <f t="shared" si="9"/>
        <v>42.5</v>
      </c>
      <c r="X56" s="90">
        <f t="shared" si="9"/>
        <v>52.800000000000004</v>
      </c>
      <c r="Y56" s="92">
        <f t="shared" si="9"/>
        <v>47.755102040816325</v>
      </c>
      <c r="Z56" s="70" t="s">
        <v>20</v>
      </c>
      <c r="AA56" s="17">
        <f t="shared" si="13"/>
        <v>11</v>
      </c>
      <c r="AB56" s="89">
        <f t="shared" si="11"/>
        <v>34.358974358974358</v>
      </c>
      <c r="AC56" s="90">
        <f t="shared" si="6"/>
        <v>28.780487804878046</v>
      </c>
      <c r="AD56" s="91">
        <f t="shared" si="6"/>
        <v>31.5</v>
      </c>
    </row>
    <row r="57" spans="1:30" s="86" customFormat="1" ht="12" customHeight="1" x14ac:dyDescent="0.15">
      <c r="A57" s="37" t="s">
        <v>78</v>
      </c>
      <c r="B57" s="178">
        <v>304</v>
      </c>
      <c r="C57" s="179">
        <v>300</v>
      </c>
      <c r="D57" s="38">
        <f t="shared" si="0"/>
        <v>604</v>
      </c>
      <c r="E57" s="178">
        <v>27</v>
      </c>
      <c r="F57" s="179">
        <v>20</v>
      </c>
      <c r="G57" s="38">
        <f t="shared" si="1"/>
        <v>47</v>
      </c>
      <c r="H57" s="178">
        <v>69</v>
      </c>
      <c r="I57" s="179">
        <v>81</v>
      </c>
      <c r="J57" s="38">
        <f t="shared" si="2"/>
        <v>150</v>
      </c>
      <c r="K57" s="178">
        <v>0</v>
      </c>
      <c r="L57" s="179">
        <v>0</v>
      </c>
      <c r="M57" s="38">
        <f t="shared" si="3"/>
        <v>0</v>
      </c>
      <c r="N57" s="178">
        <v>93</v>
      </c>
      <c r="O57" s="179">
        <v>86</v>
      </c>
      <c r="P57" s="38">
        <f t="shared" si="4"/>
        <v>179</v>
      </c>
      <c r="Q57" s="93">
        <f t="shared" si="12"/>
        <v>189</v>
      </c>
      <c r="R57" s="94">
        <f t="shared" si="12"/>
        <v>187</v>
      </c>
      <c r="S57" s="39">
        <f t="shared" si="5"/>
        <v>376</v>
      </c>
      <c r="T57" s="95">
        <f t="shared" si="8"/>
        <v>62.171052631578952</v>
      </c>
      <c r="U57" s="96">
        <f t="shared" si="8"/>
        <v>62.333333333333329</v>
      </c>
      <c r="V57" s="97">
        <f t="shared" si="8"/>
        <v>62.251655629139066</v>
      </c>
      <c r="W57" s="95">
        <f t="shared" si="9"/>
        <v>50.793650793650791</v>
      </c>
      <c r="X57" s="96">
        <f t="shared" si="9"/>
        <v>54.01069518716578</v>
      </c>
      <c r="Y57" s="98">
        <f t="shared" si="9"/>
        <v>52.393617021276597</v>
      </c>
      <c r="Z57" s="71" t="s">
        <v>20</v>
      </c>
      <c r="AA57" s="40">
        <f t="shared" si="13"/>
        <v>12</v>
      </c>
      <c r="AB57" s="95">
        <f t="shared" si="11"/>
        <v>30.592105263157894</v>
      </c>
      <c r="AC57" s="96">
        <f t="shared" si="6"/>
        <v>28.666666666666668</v>
      </c>
      <c r="AD57" s="97">
        <f t="shared" si="6"/>
        <v>29.635761589403977</v>
      </c>
    </row>
    <row r="58" spans="1:30" ht="12" customHeight="1" x14ac:dyDescent="0.15">
      <c r="A58" s="11" t="s">
        <v>79</v>
      </c>
      <c r="B58" s="176">
        <v>186</v>
      </c>
      <c r="C58" s="177">
        <v>185</v>
      </c>
      <c r="D58" s="1">
        <f t="shared" si="0"/>
        <v>371</v>
      </c>
      <c r="E58" s="176">
        <v>18</v>
      </c>
      <c r="F58" s="177">
        <v>16</v>
      </c>
      <c r="G58" s="1">
        <f t="shared" si="1"/>
        <v>34</v>
      </c>
      <c r="H58" s="176">
        <v>42</v>
      </c>
      <c r="I58" s="177">
        <v>54</v>
      </c>
      <c r="J58" s="1">
        <f t="shared" si="2"/>
        <v>96</v>
      </c>
      <c r="K58" s="176">
        <v>1</v>
      </c>
      <c r="L58" s="177">
        <v>1</v>
      </c>
      <c r="M58" s="1">
        <f t="shared" si="3"/>
        <v>2</v>
      </c>
      <c r="N58" s="176">
        <v>58</v>
      </c>
      <c r="O58" s="177">
        <v>43</v>
      </c>
      <c r="P58" s="1">
        <f t="shared" si="4"/>
        <v>101</v>
      </c>
      <c r="Q58" s="87">
        <f t="shared" si="12"/>
        <v>119</v>
      </c>
      <c r="R58" s="88">
        <f t="shared" si="12"/>
        <v>114</v>
      </c>
      <c r="S58" s="2">
        <f t="shared" si="5"/>
        <v>233</v>
      </c>
      <c r="T58" s="89">
        <f t="shared" si="8"/>
        <v>63.978494623655912</v>
      </c>
      <c r="U58" s="90">
        <f t="shared" si="8"/>
        <v>61.621621621621628</v>
      </c>
      <c r="V58" s="91">
        <f t="shared" si="8"/>
        <v>62.803234501347703</v>
      </c>
      <c r="W58" s="89">
        <f t="shared" si="9"/>
        <v>50.420168067226889</v>
      </c>
      <c r="X58" s="90">
        <f t="shared" si="9"/>
        <v>61.403508771929829</v>
      </c>
      <c r="Y58" s="92">
        <f t="shared" si="9"/>
        <v>55.793991416309005</v>
      </c>
      <c r="Z58" s="70" t="s">
        <v>20</v>
      </c>
      <c r="AA58" s="17">
        <f t="shared" si="13"/>
        <v>13</v>
      </c>
      <c r="AB58" s="89">
        <f t="shared" si="11"/>
        <v>31.182795698924732</v>
      </c>
      <c r="AC58" s="90">
        <f t="shared" si="6"/>
        <v>23.243243243243246</v>
      </c>
      <c r="AD58" s="91">
        <f t="shared" si="6"/>
        <v>27.223719676549869</v>
      </c>
    </row>
    <row r="59" spans="1:30" s="86" customFormat="1" ht="12" customHeight="1" x14ac:dyDescent="0.15">
      <c r="A59" s="37" t="s">
        <v>80</v>
      </c>
      <c r="B59" s="178">
        <v>81</v>
      </c>
      <c r="C59" s="179">
        <v>82</v>
      </c>
      <c r="D59" s="38">
        <f t="shared" si="0"/>
        <v>163</v>
      </c>
      <c r="E59" s="178">
        <v>4</v>
      </c>
      <c r="F59" s="179">
        <v>8</v>
      </c>
      <c r="G59" s="38">
        <f t="shared" si="1"/>
        <v>12</v>
      </c>
      <c r="H59" s="178">
        <v>21</v>
      </c>
      <c r="I59" s="179">
        <v>18</v>
      </c>
      <c r="J59" s="38">
        <f t="shared" si="2"/>
        <v>39</v>
      </c>
      <c r="K59" s="178">
        <v>0</v>
      </c>
      <c r="L59" s="179">
        <v>0</v>
      </c>
      <c r="M59" s="38">
        <f t="shared" si="3"/>
        <v>0</v>
      </c>
      <c r="N59" s="178">
        <v>33</v>
      </c>
      <c r="O59" s="179">
        <v>22</v>
      </c>
      <c r="P59" s="38">
        <f t="shared" si="4"/>
        <v>55</v>
      </c>
      <c r="Q59" s="93">
        <f t="shared" si="12"/>
        <v>58</v>
      </c>
      <c r="R59" s="94">
        <f t="shared" si="12"/>
        <v>48</v>
      </c>
      <c r="S59" s="39">
        <f t="shared" si="5"/>
        <v>106</v>
      </c>
      <c r="T59" s="95">
        <f t="shared" ref="T59:V74" si="14">Q59/B59*100</f>
        <v>71.604938271604937</v>
      </c>
      <c r="U59" s="96">
        <f t="shared" si="14"/>
        <v>58.536585365853654</v>
      </c>
      <c r="V59" s="97">
        <f t="shared" si="14"/>
        <v>65.030674846625772</v>
      </c>
      <c r="W59" s="95">
        <f t="shared" ref="W59:Y72" si="15">(E59+H59)/Q59*100</f>
        <v>43.103448275862064</v>
      </c>
      <c r="X59" s="96">
        <f t="shared" si="15"/>
        <v>54.166666666666664</v>
      </c>
      <c r="Y59" s="98">
        <f>(G59+J59)/S59*100</f>
        <v>48.113207547169814</v>
      </c>
      <c r="Z59" s="71" t="s">
        <v>20</v>
      </c>
      <c r="AA59" s="40">
        <f t="shared" si="13"/>
        <v>14</v>
      </c>
      <c r="AB59" s="95">
        <f t="shared" si="11"/>
        <v>40.74074074074074</v>
      </c>
      <c r="AC59" s="96">
        <f t="shared" si="6"/>
        <v>26.829268292682929</v>
      </c>
      <c r="AD59" s="97">
        <f t="shared" si="6"/>
        <v>33.742331288343557</v>
      </c>
    </row>
    <row r="60" spans="1:30" ht="12" customHeight="1" thickBot="1" x14ac:dyDescent="0.2">
      <c r="A60" s="30" t="s">
        <v>81</v>
      </c>
      <c r="B60" s="186">
        <v>55</v>
      </c>
      <c r="C60" s="187">
        <v>47</v>
      </c>
      <c r="D60" s="31">
        <f t="shared" si="0"/>
        <v>102</v>
      </c>
      <c r="E60" s="186">
        <v>4</v>
      </c>
      <c r="F60" s="187">
        <v>3</v>
      </c>
      <c r="G60" s="31">
        <f t="shared" si="1"/>
        <v>7</v>
      </c>
      <c r="H60" s="186">
        <v>7</v>
      </c>
      <c r="I60" s="187">
        <v>8</v>
      </c>
      <c r="J60" s="31">
        <f t="shared" si="2"/>
        <v>15</v>
      </c>
      <c r="K60" s="186">
        <v>0</v>
      </c>
      <c r="L60" s="187">
        <v>0</v>
      </c>
      <c r="M60" s="31">
        <f t="shared" si="3"/>
        <v>0</v>
      </c>
      <c r="N60" s="186">
        <v>19</v>
      </c>
      <c r="O60" s="187">
        <v>20</v>
      </c>
      <c r="P60" s="31">
        <f t="shared" si="4"/>
        <v>39</v>
      </c>
      <c r="Q60" s="123">
        <f t="shared" si="12"/>
        <v>30</v>
      </c>
      <c r="R60" s="124">
        <f t="shared" si="12"/>
        <v>31</v>
      </c>
      <c r="S60" s="32">
        <f t="shared" si="5"/>
        <v>61</v>
      </c>
      <c r="T60" s="125">
        <f t="shared" si="14"/>
        <v>54.54545454545454</v>
      </c>
      <c r="U60" s="126">
        <f t="shared" si="14"/>
        <v>65.957446808510639</v>
      </c>
      <c r="V60" s="127">
        <f t="shared" si="14"/>
        <v>59.803921568627452</v>
      </c>
      <c r="W60" s="125">
        <f t="shared" si="15"/>
        <v>36.666666666666664</v>
      </c>
      <c r="X60" s="126">
        <f t="shared" si="15"/>
        <v>35.483870967741936</v>
      </c>
      <c r="Y60" s="128">
        <f t="shared" si="15"/>
        <v>36.065573770491802</v>
      </c>
      <c r="Z60" s="72" t="s">
        <v>20</v>
      </c>
      <c r="AA60" s="18">
        <f t="shared" si="13"/>
        <v>15</v>
      </c>
      <c r="AB60" s="125">
        <f t="shared" si="11"/>
        <v>34.545454545454547</v>
      </c>
      <c r="AC60" s="126">
        <f t="shared" si="6"/>
        <v>42.553191489361701</v>
      </c>
      <c r="AD60" s="127">
        <f t="shared" si="6"/>
        <v>38.235294117647058</v>
      </c>
    </row>
    <row r="61" spans="1:30" s="86" customFormat="1" ht="12" customHeight="1" x14ac:dyDescent="0.15">
      <c r="A61" s="49" t="s">
        <v>83</v>
      </c>
      <c r="B61" s="50">
        <f t="shared" ref="B61:R61" si="16">SUMIF($A$5:$A$60,"黒沢尻*",B$5:B$60)</f>
        <v>15224</v>
      </c>
      <c r="C61" s="51">
        <f t="shared" si="16"/>
        <v>14990</v>
      </c>
      <c r="D61" s="52">
        <f t="shared" si="16"/>
        <v>30214</v>
      </c>
      <c r="E61" s="50">
        <f t="shared" si="16"/>
        <v>2441</v>
      </c>
      <c r="F61" s="51">
        <f t="shared" si="16"/>
        <v>2443</v>
      </c>
      <c r="G61" s="52">
        <f t="shared" si="16"/>
        <v>4884</v>
      </c>
      <c r="H61" s="50">
        <f t="shared" si="16"/>
        <v>1197</v>
      </c>
      <c r="I61" s="51">
        <f t="shared" si="16"/>
        <v>1667</v>
      </c>
      <c r="J61" s="52">
        <f t="shared" si="16"/>
        <v>2864</v>
      </c>
      <c r="K61" s="50">
        <f t="shared" si="16"/>
        <v>49</v>
      </c>
      <c r="L61" s="51">
        <f t="shared" si="16"/>
        <v>29</v>
      </c>
      <c r="M61" s="52">
        <f t="shared" si="16"/>
        <v>78</v>
      </c>
      <c r="N61" s="50">
        <f t="shared" si="16"/>
        <v>4385</v>
      </c>
      <c r="O61" s="51">
        <f t="shared" si="16"/>
        <v>3845</v>
      </c>
      <c r="P61" s="52">
        <f t="shared" si="16"/>
        <v>8230</v>
      </c>
      <c r="Q61" s="50">
        <f t="shared" si="16"/>
        <v>8072</v>
      </c>
      <c r="R61" s="51">
        <f t="shared" si="16"/>
        <v>7984</v>
      </c>
      <c r="S61" s="53">
        <f t="shared" si="5"/>
        <v>16056</v>
      </c>
      <c r="T61" s="129">
        <f t="shared" si="14"/>
        <v>53.021544929059381</v>
      </c>
      <c r="U61" s="130">
        <f t="shared" si="14"/>
        <v>53.26217478318879</v>
      </c>
      <c r="V61" s="131">
        <f t="shared" si="14"/>
        <v>53.140928046600912</v>
      </c>
      <c r="W61" s="129">
        <f t="shared" si="15"/>
        <v>45.069375619425173</v>
      </c>
      <c r="X61" s="130">
        <f t="shared" si="15"/>
        <v>51.477955911823649</v>
      </c>
      <c r="Y61" s="132">
        <f t="shared" si="15"/>
        <v>48.256103637269554</v>
      </c>
      <c r="Z61" s="199" t="s">
        <v>5</v>
      </c>
      <c r="AA61" s="200"/>
      <c r="AB61" s="129">
        <f t="shared" si="11"/>
        <v>28.803205465055175</v>
      </c>
      <c r="AC61" s="130">
        <f t="shared" si="11"/>
        <v>25.650433622414941</v>
      </c>
      <c r="AD61" s="131">
        <f t="shared" si="11"/>
        <v>27.239028265042698</v>
      </c>
    </row>
    <row r="62" spans="1:30" ht="12" customHeight="1" x14ac:dyDescent="0.15">
      <c r="A62" s="27" t="s">
        <v>84</v>
      </c>
      <c r="B62" s="5">
        <f t="shared" ref="B62:R62" si="17">SUMIF($A$5:$A$60,"飯豊*",B$5:B$60)</f>
        <v>4867</v>
      </c>
      <c r="C62" s="6">
        <f t="shared" si="17"/>
        <v>4719</v>
      </c>
      <c r="D62" s="6">
        <f t="shared" si="17"/>
        <v>9586</v>
      </c>
      <c r="E62" s="5">
        <f t="shared" si="17"/>
        <v>472</v>
      </c>
      <c r="F62" s="6">
        <f t="shared" si="17"/>
        <v>451</v>
      </c>
      <c r="G62" s="6">
        <f t="shared" si="17"/>
        <v>923</v>
      </c>
      <c r="H62" s="5">
        <f t="shared" si="17"/>
        <v>537</v>
      </c>
      <c r="I62" s="6">
        <f t="shared" si="17"/>
        <v>694</v>
      </c>
      <c r="J62" s="6">
        <f t="shared" si="17"/>
        <v>1231</v>
      </c>
      <c r="K62" s="5">
        <f t="shared" si="17"/>
        <v>12</v>
      </c>
      <c r="L62" s="6">
        <f t="shared" si="17"/>
        <v>6</v>
      </c>
      <c r="M62" s="6">
        <f t="shared" si="17"/>
        <v>18</v>
      </c>
      <c r="N62" s="5">
        <f t="shared" si="17"/>
        <v>1441</v>
      </c>
      <c r="O62" s="6">
        <f t="shared" si="17"/>
        <v>1228</v>
      </c>
      <c r="P62" s="6">
        <f t="shared" si="17"/>
        <v>2669</v>
      </c>
      <c r="Q62" s="5">
        <f t="shared" si="17"/>
        <v>2462</v>
      </c>
      <c r="R62" s="6">
        <f t="shared" si="17"/>
        <v>2379</v>
      </c>
      <c r="S62" s="7">
        <f t="shared" si="5"/>
        <v>4841</v>
      </c>
      <c r="T62" s="133">
        <f t="shared" si="14"/>
        <v>50.585576330388328</v>
      </c>
      <c r="U62" s="134">
        <f t="shared" si="14"/>
        <v>50.413223140495866</v>
      </c>
      <c r="V62" s="135">
        <f t="shared" si="14"/>
        <v>50.500730231587731</v>
      </c>
      <c r="W62" s="133">
        <f t="shared" si="15"/>
        <v>40.982940698619011</v>
      </c>
      <c r="X62" s="134">
        <f t="shared" si="15"/>
        <v>48.129466162253046</v>
      </c>
      <c r="Y62" s="136">
        <f t="shared" si="15"/>
        <v>44.494939062177238</v>
      </c>
      <c r="Z62" s="201" t="s">
        <v>5</v>
      </c>
      <c r="AA62" s="202"/>
      <c r="AB62" s="133">
        <f t="shared" si="11"/>
        <v>29.607561125950276</v>
      </c>
      <c r="AC62" s="134">
        <f t="shared" si="11"/>
        <v>26.022462386098749</v>
      </c>
      <c r="AD62" s="135">
        <f t="shared" si="11"/>
        <v>27.842687252242854</v>
      </c>
    </row>
    <row r="63" spans="1:30" s="86" customFormat="1" ht="12" customHeight="1" x14ac:dyDescent="0.15">
      <c r="A63" s="54" t="s">
        <v>85</v>
      </c>
      <c r="B63" s="55">
        <f t="shared" ref="B63:R63" si="18">SUMIF($A$5:$A$60,"二子*",B$5:B$60)</f>
        <v>1478</v>
      </c>
      <c r="C63" s="56">
        <f t="shared" si="18"/>
        <v>1453</v>
      </c>
      <c r="D63" s="56">
        <f t="shared" si="18"/>
        <v>2931</v>
      </c>
      <c r="E63" s="55">
        <f t="shared" si="18"/>
        <v>212</v>
      </c>
      <c r="F63" s="56">
        <f t="shared" si="18"/>
        <v>229</v>
      </c>
      <c r="G63" s="56">
        <f t="shared" si="18"/>
        <v>441</v>
      </c>
      <c r="H63" s="55">
        <f t="shared" si="18"/>
        <v>101</v>
      </c>
      <c r="I63" s="56">
        <f t="shared" si="18"/>
        <v>168</v>
      </c>
      <c r="J63" s="56">
        <f t="shared" si="18"/>
        <v>269</v>
      </c>
      <c r="K63" s="55">
        <f t="shared" si="18"/>
        <v>4</v>
      </c>
      <c r="L63" s="56">
        <f t="shared" si="18"/>
        <v>2</v>
      </c>
      <c r="M63" s="56">
        <f t="shared" si="18"/>
        <v>6</v>
      </c>
      <c r="N63" s="55">
        <f t="shared" si="18"/>
        <v>497</v>
      </c>
      <c r="O63" s="56">
        <f t="shared" si="18"/>
        <v>443</v>
      </c>
      <c r="P63" s="56">
        <f t="shared" si="18"/>
        <v>940</v>
      </c>
      <c r="Q63" s="55">
        <f t="shared" si="18"/>
        <v>814</v>
      </c>
      <c r="R63" s="56">
        <f t="shared" si="18"/>
        <v>842</v>
      </c>
      <c r="S63" s="57">
        <f t="shared" si="5"/>
        <v>1656</v>
      </c>
      <c r="T63" s="137">
        <f t="shared" si="14"/>
        <v>55.074424898511495</v>
      </c>
      <c r="U63" s="138">
        <f t="shared" si="14"/>
        <v>57.949070887818309</v>
      </c>
      <c r="V63" s="139">
        <f t="shared" si="14"/>
        <v>56.49948822927329</v>
      </c>
      <c r="W63" s="137">
        <f t="shared" si="15"/>
        <v>38.452088452088454</v>
      </c>
      <c r="X63" s="138">
        <f t="shared" si="15"/>
        <v>47.149643705463184</v>
      </c>
      <c r="Y63" s="140">
        <f t="shared" si="15"/>
        <v>42.874396135265705</v>
      </c>
      <c r="Z63" s="199" t="s">
        <v>5</v>
      </c>
      <c r="AA63" s="200"/>
      <c r="AB63" s="137">
        <f t="shared" si="11"/>
        <v>33.626522327469551</v>
      </c>
      <c r="AC63" s="138">
        <f t="shared" si="11"/>
        <v>30.488644184445974</v>
      </c>
      <c r="AD63" s="139">
        <f t="shared" si="11"/>
        <v>32.07096554077107</v>
      </c>
    </row>
    <row r="64" spans="1:30" ht="12" customHeight="1" x14ac:dyDescent="0.15">
      <c r="A64" s="27" t="s">
        <v>86</v>
      </c>
      <c r="B64" s="5">
        <f t="shared" ref="B64:R64" si="19">SUMIF($A$5:$A$60,"更木*",B$5:B$60)</f>
        <v>386</v>
      </c>
      <c r="C64" s="6">
        <f t="shared" si="19"/>
        <v>464</v>
      </c>
      <c r="D64" s="6">
        <f t="shared" si="19"/>
        <v>850</v>
      </c>
      <c r="E64" s="5">
        <f t="shared" si="19"/>
        <v>58</v>
      </c>
      <c r="F64" s="6">
        <f t="shared" si="19"/>
        <v>65</v>
      </c>
      <c r="G64" s="6">
        <f t="shared" si="19"/>
        <v>123</v>
      </c>
      <c r="H64" s="5">
        <f t="shared" si="19"/>
        <v>19</v>
      </c>
      <c r="I64" s="6">
        <f t="shared" si="19"/>
        <v>38</v>
      </c>
      <c r="J64" s="6">
        <f t="shared" si="19"/>
        <v>57</v>
      </c>
      <c r="K64" s="5">
        <f t="shared" si="19"/>
        <v>1</v>
      </c>
      <c r="L64" s="6">
        <f t="shared" si="19"/>
        <v>2</v>
      </c>
      <c r="M64" s="6">
        <f t="shared" si="19"/>
        <v>3</v>
      </c>
      <c r="N64" s="5">
        <f t="shared" si="19"/>
        <v>189</v>
      </c>
      <c r="O64" s="6">
        <f t="shared" si="19"/>
        <v>172</v>
      </c>
      <c r="P64" s="6">
        <f t="shared" si="19"/>
        <v>361</v>
      </c>
      <c r="Q64" s="5">
        <f t="shared" si="19"/>
        <v>267</v>
      </c>
      <c r="R64" s="6">
        <f t="shared" si="19"/>
        <v>277</v>
      </c>
      <c r="S64" s="7">
        <f t="shared" si="5"/>
        <v>544</v>
      </c>
      <c r="T64" s="133">
        <f t="shared" si="14"/>
        <v>69.170984455958546</v>
      </c>
      <c r="U64" s="134">
        <f t="shared" si="14"/>
        <v>59.698275862068961</v>
      </c>
      <c r="V64" s="135">
        <f t="shared" si="14"/>
        <v>64</v>
      </c>
      <c r="W64" s="133">
        <f t="shared" si="15"/>
        <v>28.838951310861422</v>
      </c>
      <c r="X64" s="134">
        <f t="shared" si="15"/>
        <v>37.184115523465707</v>
      </c>
      <c r="Y64" s="136">
        <f t="shared" si="15"/>
        <v>33.088235294117645</v>
      </c>
      <c r="Z64" s="201" t="s">
        <v>5</v>
      </c>
      <c r="AA64" s="202"/>
      <c r="AB64" s="133">
        <f t="shared" si="11"/>
        <v>48.96373056994819</v>
      </c>
      <c r="AC64" s="134">
        <f t="shared" si="11"/>
        <v>37.068965517241381</v>
      </c>
      <c r="AD64" s="135">
        <f t="shared" si="11"/>
        <v>42.470588235294116</v>
      </c>
    </row>
    <row r="65" spans="1:30" s="86" customFormat="1" ht="12" customHeight="1" x14ac:dyDescent="0.15">
      <c r="A65" s="54" t="s">
        <v>87</v>
      </c>
      <c r="B65" s="55">
        <f t="shared" ref="B65:R65" si="20">SUMIF($A$5:$A$60,"黒岩*",B$5:B$60)</f>
        <v>379</v>
      </c>
      <c r="C65" s="56">
        <f t="shared" si="20"/>
        <v>387</v>
      </c>
      <c r="D65" s="56">
        <f t="shared" si="20"/>
        <v>766</v>
      </c>
      <c r="E65" s="55">
        <f t="shared" si="20"/>
        <v>76</v>
      </c>
      <c r="F65" s="56">
        <f t="shared" si="20"/>
        <v>65</v>
      </c>
      <c r="G65" s="56">
        <f t="shared" si="20"/>
        <v>141</v>
      </c>
      <c r="H65" s="55">
        <f t="shared" si="20"/>
        <v>40</v>
      </c>
      <c r="I65" s="56">
        <f t="shared" si="20"/>
        <v>49</v>
      </c>
      <c r="J65" s="56">
        <f t="shared" si="20"/>
        <v>89</v>
      </c>
      <c r="K65" s="55">
        <f t="shared" si="20"/>
        <v>1</v>
      </c>
      <c r="L65" s="56">
        <f t="shared" si="20"/>
        <v>1</v>
      </c>
      <c r="M65" s="56">
        <f t="shared" si="20"/>
        <v>2</v>
      </c>
      <c r="N65" s="55">
        <f t="shared" si="20"/>
        <v>118</v>
      </c>
      <c r="O65" s="56">
        <f t="shared" si="20"/>
        <v>97</v>
      </c>
      <c r="P65" s="56">
        <f t="shared" si="20"/>
        <v>215</v>
      </c>
      <c r="Q65" s="55">
        <f t="shared" si="20"/>
        <v>235</v>
      </c>
      <c r="R65" s="56">
        <f t="shared" si="20"/>
        <v>212</v>
      </c>
      <c r="S65" s="57">
        <f t="shared" si="5"/>
        <v>447</v>
      </c>
      <c r="T65" s="137">
        <f t="shared" si="14"/>
        <v>62.005277044854878</v>
      </c>
      <c r="U65" s="138">
        <f t="shared" si="14"/>
        <v>54.780361757105943</v>
      </c>
      <c r="V65" s="139">
        <f t="shared" si="14"/>
        <v>58.35509138381201</v>
      </c>
      <c r="W65" s="137">
        <f t="shared" si="15"/>
        <v>49.361702127659576</v>
      </c>
      <c r="X65" s="138">
        <f t="shared" si="15"/>
        <v>53.773584905660378</v>
      </c>
      <c r="Y65" s="140">
        <f t="shared" si="15"/>
        <v>51.454138702460853</v>
      </c>
      <c r="Z65" s="199" t="s">
        <v>5</v>
      </c>
      <c r="AA65" s="200"/>
      <c r="AB65" s="137">
        <f t="shared" si="11"/>
        <v>31.134564643799472</v>
      </c>
      <c r="AC65" s="138">
        <f t="shared" si="11"/>
        <v>25.064599483204137</v>
      </c>
      <c r="AD65" s="139">
        <f t="shared" si="11"/>
        <v>28.067885117493475</v>
      </c>
    </row>
    <row r="66" spans="1:30" ht="12" customHeight="1" x14ac:dyDescent="0.15">
      <c r="A66" s="27" t="s">
        <v>88</v>
      </c>
      <c r="B66" s="5">
        <f t="shared" ref="B66:R66" si="21">SUMIF($A$5:$A$60,"口内*",B$5:B$60)</f>
        <v>582</v>
      </c>
      <c r="C66" s="6">
        <f t="shared" si="21"/>
        <v>564</v>
      </c>
      <c r="D66" s="6">
        <f t="shared" si="21"/>
        <v>1146</v>
      </c>
      <c r="E66" s="5">
        <f t="shared" si="21"/>
        <v>110</v>
      </c>
      <c r="F66" s="6">
        <f t="shared" si="21"/>
        <v>89</v>
      </c>
      <c r="G66" s="6">
        <f t="shared" si="21"/>
        <v>199</v>
      </c>
      <c r="H66" s="5">
        <f t="shared" si="21"/>
        <v>28</v>
      </c>
      <c r="I66" s="6">
        <f t="shared" si="21"/>
        <v>52</v>
      </c>
      <c r="J66" s="6">
        <f t="shared" si="21"/>
        <v>80</v>
      </c>
      <c r="K66" s="5">
        <f t="shared" si="21"/>
        <v>1</v>
      </c>
      <c r="L66" s="6">
        <f t="shared" si="21"/>
        <v>1</v>
      </c>
      <c r="M66" s="6">
        <f t="shared" si="21"/>
        <v>2</v>
      </c>
      <c r="N66" s="5">
        <f t="shared" si="21"/>
        <v>228</v>
      </c>
      <c r="O66" s="6">
        <f t="shared" si="21"/>
        <v>189</v>
      </c>
      <c r="P66" s="6">
        <f t="shared" si="21"/>
        <v>417</v>
      </c>
      <c r="Q66" s="5">
        <f t="shared" si="21"/>
        <v>367</v>
      </c>
      <c r="R66" s="6">
        <f t="shared" si="21"/>
        <v>331</v>
      </c>
      <c r="S66" s="7">
        <f t="shared" si="5"/>
        <v>698</v>
      </c>
      <c r="T66" s="133">
        <f t="shared" si="14"/>
        <v>63.058419243986251</v>
      </c>
      <c r="U66" s="134">
        <f t="shared" si="14"/>
        <v>58.687943262411345</v>
      </c>
      <c r="V66" s="135">
        <f t="shared" si="14"/>
        <v>60.907504363001742</v>
      </c>
      <c r="W66" s="133">
        <f t="shared" si="15"/>
        <v>37.602179836512263</v>
      </c>
      <c r="X66" s="134">
        <f t="shared" si="15"/>
        <v>42.598187311178251</v>
      </c>
      <c r="Y66" s="136">
        <f t="shared" si="15"/>
        <v>39.97134670487106</v>
      </c>
      <c r="Z66" s="201" t="s">
        <v>5</v>
      </c>
      <c r="AA66" s="202"/>
      <c r="AB66" s="133">
        <f t="shared" si="11"/>
        <v>39.175257731958766</v>
      </c>
      <c r="AC66" s="134">
        <f t="shared" si="11"/>
        <v>33.51063829787234</v>
      </c>
      <c r="AD66" s="135">
        <f t="shared" si="11"/>
        <v>36.387434554973822</v>
      </c>
    </row>
    <row r="67" spans="1:30" s="86" customFormat="1" ht="12" customHeight="1" x14ac:dyDescent="0.15">
      <c r="A67" s="54" t="s">
        <v>89</v>
      </c>
      <c r="B67" s="55">
        <f t="shared" ref="B67:R67" si="22">SUMIF($A$5:$A$60,"稲瀬*",B$5:B$60)</f>
        <v>329</v>
      </c>
      <c r="C67" s="56">
        <f t="shared" si="22"/>
        <v>326</v>
      </c>
      <c r="D67" s="56">
        <f t="shared" si="22"/>
        <v>655</v>
      </c>
      <c r="E67" s="55">
        <f t="shared" si="22"/>
        <v>71</v>
      </c>
      <c r="F67" s="56">
        <f t="shared" si="22"/>
        <v>67</v>
      </c>
      <c r="G67" s="56">
        <f t="shared" si="22"/>
        <v>138</v>
      </c>
      <c r="H67" s="55">
        <f t="shared" si="22"/>
        <v>30</v>
      </c>
      <c r="I67" s="56">
        <f t="shared" si="22"/>
        <v>40</v>
      </c>
      <c r="J67" s="56">
        <f t="shared" si="22"/>
        <v>70</v>
      </c>
      <c r="K67" s="55">
        <f t="shared" si="22"/>
        <v>2</v>
      </c>
      <c r="L67" s="56">
        <f t="shared" si="22"/>
        <v>0</v>
      </c>
      <c r="M67" s="56">
        <f t="shared" si="22"/>
        <v>2</v>
      </c>
      <c r="N67" s="55">
        <f t="shared" si="22"/>
        <v>105</v>
      </c>
      <c r="O67" s="56">
        <f t="shared" si="22"/>
        <v>83</v>
      </c>
      <c r="P67" s="56">
        <f t="shared" si="22"/>
        <v>188</v>
      </c>
      <c r="Q67" s="55">
        <f t="shared" si="22"/>
        <v>208</v>
      </c>
      <c r="R67" s="56">
        <f t="shared" si="22"/>
        <v>190</v>
      </c>
      <c r="S67" s="57">
        <f t="shared" si="5"/>
        <v>398</v>
      </c>
      <c r="T67" s="137">
        <f t="shared" si="14"/>
        <v>63.221884498480243</v>
      </c>
      <c r="U67" s="138">
        <f t="shared" si="14"/>
        <v>58.282208588957054</v>
      </c>
      <c r="V67" s="139">
        <f t="shared" si="14"/>
        <v>60.763358778625957</v>
      </c>
      <c r="W67" s="137">
        <f t="shared" si="15"/>
        <v>48.557692307692307</v>
      </c>
      <c r="X67" s="138">
        <f t="shared" si="15"/>
        <v>56.315789473684205</v>
      </c>
      <c r="Y67" s="140">
        <f t="shared" si="15"/>
        <v>52.261306532663319</v>
      </c>
      <c r="Z67" s="199" t="s">
        <v>5</v>
      </c>
      <c r="AA67" s="200"/>
      <c r="AB67" s="137">
        <f t="shared" si="11"/>
        <v>31.914893617021278</v>
      </c>
      <c r="AC67" s="138">
        <f t="shared" si="11"/>
        <v>25.460122699386499</v>
      </c>
      <c r="AD67" s="139">
        <f t="shared" si="11"/>
        <v>28.702290076335878</v>
      </c>
    </row>
    <row r="68" spans="1:30" ht="12" customHeight="1" x14ac:dyDescent="0.15">
      <c r="A68" s="27" t="s">
        <v>90</v>
      </c>
      <c r="B68" s="5">
        <f t="shared" ref="B68:R68" si="23">SUMIF($A$5:$A$60,"相去*",B$5:B$60)</f>
        <v>3234</v>
      </c>
      <c r="C68" s="6">
        <f t="shared" si="23"/>
        <v>3313</v>
      </c>
      <c r="D68" s="6">
        <f t="shared" si="23"/>
        <v>6547</v>
      </c>
      <c r="E68" s="5">
        <f t="shared" si="23"/>
        <v>426</v>
      </c>
      <c r="F68" s="6">
        <f t="shared" si="23"/>
        <v>431</v>
      </c>
      <c r="G68" s="6">
        <f t="shared" si="23"/>
        <v>857</v>
      </c>
      <c r="H68" s="5">
        <f t="shared" si="23"/>
        <v>321</v>
      </c>
      <c r="I68" s="6">
        <f t="shared" si="23"/>
        <v>440</v>
      </c>
      <c r="J68" s="6">
        <f t="shared" si="23"/>
        <v>761</v>
      </c>
      <c r="K68" s="5">
        <f t="shared" si="23"/>
        <v>15</v>
      </c>
      <c r="L68" s="6">
        <f t="shared" si="23"/>
        <v>14</v>
      </c>
      <c r="M68" s="6">
        <f t="shared" si="23"/>
        <v>29</v>
      </c>
      <c r="N68" s="5">
        <f t="shared" si="23"/>
        <v>915</v>
      </c>
      <c r="O68" s="6">
        <f t="shared" si="23"/>
        <v>845</v>
      </c>
      <c r="P68" s="6">
        <f t="shared" si="23"/>
        <v>1760</v>
      </c>
      <c r="Q68" s="5">
        <f t="shared" si="23"/>
        <v>1677</v>
      </c>
      <c r="R68" s="6">
        <f t="shared" si="23"/>
        <v>1730</v>
      </c>
      <c r="S68" s="7">
        <f t="shared" si="5"/>
        <v>3407</v>
      </c>
      <c r="T68" s="133">
        <f t="shared" si="14"/>
        <v>51.855287569573285</v>
      </c>
      <c r="U68" s="134">
        <f t="shared" si="14"/>
        <v>52.218533051614848</v>
      </c>
      <c r="V68" s="135">
        <f t="shared" si="14"/>
        <v>52.039101878723081</v>
      </c>
      <c r="W68" s="133">
        <f t="shared" si="15"/>
        <v>44.543828264758496</v>
      </c>
      <c r="X68" s="134">
        <f t="shared" si="15"/>
        <v>50.346820809248563</v>
      </c>
      <c r="Y68" s="136">
        <f t="shared" si="15"/>
        <v>47.490460815967126</v>
      </c>
      <c r="Z68" s="201" t="s">
        <v>5</v>
      </c>
      <c r="AA68" s="202"/>
      <c r="AB68" s="133">
        <f t="shared" si="11"/>
        <v>28.293135435992578</v>
      </c>
      <c r="AC68" s="134">
        <f t="shared" si="11"/>
        <v>25.505584062782976</v>
      </c>
      <c r="AD68" s="135">
        <f t="shared" si="11"/>
        <v>26.882541622116999</v>
      </c>
    </row>
    <row r="69" spans="1:30" s="86" customFormat="1" ht="12" customHeight="1" x14ac:dyDescent="0.15">
      <c r="A69" s="54" t="s">
        <v>91</v>
      </c>
      <c r="B69" s="55">
        <f t="shared" ref="B69:R69" si="24">SUMIF($A$5:$A$60,"鬼柳*",B$5:B$60)</f>
        <v>2344</v>
      </c>
      <c r="C69" s="56">
        <f t="shared" si="24"/>
        <v>2314</v>
      </c>
      <c r="D69" s="56">
        <f t="shared" si="24"/>
        <v>4658</v>
      </c>
      <c r="E69" s="55">
        <f t="shared" si="24"/>
        <v>298</v>
      </c>
      <c r="F69" s="56">
        <f t="shared" si="24"/>
        <v>276</v>
      </c>
      <c r="G69" s="56">
        <f t="shared" si="24"/>
        <v>574</v>
      </c>
      <c r="H69" s="55">
        <f t="shared" si="24"/>
        <v>243</v>
      </c>
      <c r="I69" s="56">
        <f t="shared" si="24"/>
        <v>339</v>
      </c>
      <c r="J69" s="56">
        <f t="shared" si="24"/>
        <v>582</v>
      </c>
      <c r="K69" s="55">
        <f t="shared" si="24"/>
        <v>26</v>
      </c>
      <c r="L69" s="56">
        <f t="shared" si="24"/>
        <v>18</v>
      </c>
      <c r="M69" s="56">
        <f t="shared" si="24"/>
        <v>44</v>
      </c>
      <c r="N69" s="55">
        <f t="shared" si="24"/>
        <v>700</v>
      </c>
      <c r="O69" s="56">
        <f t="shared" si="24"/>
        <v>580</v>
      </c>
      <c r="P69" s="56">
        <f t="shared" si="24"/>
        <v>1280</v>
      </c>
      <c r="Q69" s="55">
        <f t="shared" si="24"/>
        <v>1267</v>
      </c>
      <c r="R69" s="56">
        <f t="shared" si="24"/>
        <v>1213</v>
      </c>
      <c r="S69" s="57">
        <f t="shared" ref="S69:S71" si="25">SUM(Q69:R69)</f>
        <v>2480</v>
      </c>
      <c r="T69" s="137">
        <f t="shared" si="14"/>
        <v>54.05290102389079</v>
      </c>
      <c r="U69" s="138">
        <f t="shared" si="14"/>
        <v>52.420051858254105</v>
      </c>
      <c r="V69" s="139">
        <f t="shared" si="14"/>
        <v>53.241734650064409</v>
      </c>
      <c r="W69" s="137">
        <f t="shared" si="15"/>
        <v>42.699289660615626</v>
      </c>
      <c r="X69" s="138">
        <f t="shared" si="15"/>
        <v>50.700741962077487</v>
      </c>
      <c r="Y69" s="140">
        <f t="shared" si="15"/>
        <v>46.612903225806448</v>
      </c>
      <c r="Z69" s="199" t="s">
        <v>5</v>
      </c>
      <c r="AA69" s="200"/>
      <c r="AB69" s="137">
        <f t="shared" si="11"/>
        <v>29.863481228668942</v>
      </c>
      <c r="AC69" s="138">
        <f t="shared" si="11"/>
        <v>25.064822817631804</v>
      </c>
      <c r="AD69" s="139">
        <f t="shared" si="11"/>
        <v>27.479604980678403</v>
      </c>
    </row>
    <row r="70" spans="1:30" ht="12" customHeight="1" x14ac:dyDescent="0.15">
      <c r="A70" s="27" t="s">
        <v>92</v>
      </c>
      <c r="B70" s="5">
        <f t="shared" ref="B70:R70" si="26">SUMIF($A$5:$A$60,"江釣子*",B$5:B$60)</f>
        <v>4960</v>
      </c>
      <c r="C70" s="6">
        <f t="shared" si="26"/>
        <v>4985</v>
      </c>
      <c r="D70" s="6">
        <f t="shared" si="26"/>
        <v>9945</v>
      </c>
      <c r="E70" s="5">
        <f t="shared" si="26"/>
        <v>305</v>
      </c>
      <c r="F70" s="6">
        <f t="shared" si="26"/>
        <v>267</v>
      </c>
      <c r="G70" s="6">
        <f t="shared" si="26"/>
        <v>572</v>
      </c>
      <c r="H70" s="5">
        <f t="shared" si="26"/>
        <v>837</v>
      </c>
      <c r="I70" s="6">
        <f t="shared" si="26"/>
        <v>1157</v>
      </c>
      <c r="J70" s="6">
        <f t="shared" si="26"/>
        <v>1994</v>
      </c>
      <c r="K70" s="5">
        <f t="shared" si="26"/>
        <v>13</v>
      </c>
      <c r="L70" s="6">
        <f t="shared" si="26"/>
        <v>11</v>
      </c>
      <c r="M70" s="6">
        <f t="shared" si="26"/>
        <v>24</v>
      </c>
      <c r="N70" s="5">
        <f t="shared" si="26"/>
        <v>1489</v>
      </c>
      <c r="O70" s="6">
        <f t="shared" si="26"/>
        <v>1278</v>
      </c>
      <c r="P70" s="6">
        <f t="shared" si="26"/>
        <v>2767</v>
      </c>
      <c r="Q70" s="5">
        <f t="shared" si="26"/>
        <v>2644</v>
      </c>
      <c r="R70" s="6">
        <f t="shared" si="26"/>
        <v>2713</v>
      </c>
      <c r="S70" s="7">
        <f t="shared" si="25"/>
        <v>5357</v>
      </c>
      <c r="T70" s="133">
        <f t="shared" si="14"/>
        <v>53.306451612903224</v>
      </c>
      <c r="U70" s="134">
        <f t="shared" si="14"/>
        <v>54.423269809428291</v>
      </c>
      <c r="V70" s="135">
        <f t="shared" si="14"/>
        <v>53.866264454499749</v>
      </c>
      <c r="W70" s="133">
        <f t="shared" si="15"/>
        <v>43.19213313161876</v>
      </c>
      <c r="X70" s="134">
        <f t="shared" si="15"/>
        <v>52.488020641356435</v>
      </c>
      <c r="Y70" s="136">
        <f t="shared" si="15"/>
        <v>47.899943998506629</v>
      </c>
      <c r="Z70" s="201" t="s">
        <v>5</v>
      </c>
      <c r="AA70" s="202"/>
      <c r="AB70" s="133">
        <f t="shared" ref="AB70:AD72" si="27">N70/B70*100</f>
        <v>30.020161290322584</v>
      </c>
      <c r="AC70" s="134">
        <f t="shared" si="27"/>
        <v>25.63691073219659</v>
      </c>
      <c r="AD70" s="135">
        <f t="shared" si="27"/>
        <v>27.823026646556059</v>
      </c>
    </row>
    <row r="71" spans="1:30" s="147" customFormat="1" ht="12" customHeight="1" thickBot="1" x14ac:dyDescent="0.2">
      <c r="A71" s="58" t="s">
        <v>93</v>
      </c>
      <c r="B71" s="59">
        <f t="shared" ref="B71:R71" si="28">SUMIF($A$5:$A$60,"和賀*",B$5:B$60)</f>
        <v>4832</v>
      </c>
      <c r="C71" s="60">
        <f t="shared" si="28"/>
        <v>5023</v>
      </c>
      <c r="D71" s="60">
        <f t="shared" si="28"/>
        <v>9855</v>
      </c>
      <c r="E71" s="59">
        <f t="shared" si="28"/>
        <v>394</v>
      </c>
      <c r="F71" s="60">
        <f t="shared" si="28"/>
        <v>333</v>
      </c>
      <c r="G71" s="60">
        <f t="shared" si="28"/>
        <v>727</v>
      </c>
      <c r="H71" s="59">
        <f t="shared" si="28"/>
        <v>885</v>
      </c>
      <c r="I71" s="60">
        <f t="shared" si="28"/>
        <v>1161</v>
      </c>
      <c r="J71" s="60">
        <f t="shared" si="28"/>
        <v>2046</v>
      </c>
      <c r="K71" s="59">
        <f t="shared" si="28"/>
        <v>14</v>
      </c>
      <c r="L71" s="60">
        <f t="shared" si="28"/>
        <v>16</v>
      </c>
      <c r="M71" s="60">
        <f t="shared" si="28"/>
        <v>30</v>
      </c>
      <c r="N71" s="59">
        <f t="shared" si="28"/>
        <v>1675</v>
      </c>
      <c r="O71" s="60">
        <f t="shared" si="28"/>
        <v>1400</v>
      </c>
      <c r="P71" s="60">
        <f t="shared" si="28"/>
        <v>3075</v>
      </c>
      <c r="Q71" s="59">
        <f t="shared" si="28"/>
        <v>2968</v>
      </c>
      <c r="R71" s="60">
        <f t="shared" si="28"/>
        <v>2910</v>
      </c>
      <c r="S71" s="61">
        <f t="shared" si="25"/>
        <v>5878</v>
      </c>
      <c r="T71" s="141">
        <f t="shared" si="14"/>
        <v>61.423841059602644</v>
      </c>
      <c r="U71" s="142">
        <f t="shared" si="14"/>
        <v>57.93350587298427</v>
      </c>
      <c r="V71" s="143">
        <f t="shared" si="14"/>
        <v>59.644850329781839</v>
      </c>
      <c r="W71" s="144">
        <f t="shared" si="15"/>
        <v>43.09299191374663</v>
      </c>
      <c r="X71" s="145">
        <f t="shared" si="15"/>
        <v>51.340206185567006</v>
      </c>
      <c r="Y71" s="146">
        <f t="shared" si="15"/>
        <v>47.175910173528415</v>
      </c>
      <c r="Z71" s="203" t="s">
        <v>5</v>
      </c>
      <c r="AA71" s="204"/>
      <c r="AB71" s="141">
        <f t="shared" si="27"/>
        <v>34.664735099337747</v>
      </c>
      <c r="AC71" s="142">
        <f t="shared" si="27"/>
        <v>27.871789767071469</v>
      </c>
      <c r="AD71" s="143">
        <f t="shared" si="27"/>
        <v>31.202435312024352</v>
      </c>
    </row>
    <row r="72" spans="1:30" s="25" customFormat="1" ht="12" customHeight="1" thickBot="1" x14ac:dyDescent="0.2">
      <c r="A72" s="190" t="s">
        <v>6</v>
      </c>
      <c r="B72" s="163">
        <f>SUM(B61:B71)</f>
        <v>38615</v>
      </c>
      <c r="C72" s="23">
        <f t="shared" ref="C72:R72" si="29">SUM(C61:C71)</f>
        <v>38538</v>
      </c>
      <c r="D72" s="15">
        <f t="shared" si="29"/>
        <v>77153</v>
      </c>
      <c r="E72" s="14">
        <f t="shared" si="29"/>
        <v>4863</v>
      </c>
      <c r="F72" s="15">
        <f t="shared" si="29"/>
        <v>4716</v>
      </c>
      <c r="G72" s="15">
        <f t="shared" si="29"/>
        <v>9579</v>
      </c>
      <c r="H72" s="14">
        <f t="shared" si="29"/>
        <v>4238</v>
      </c>
      <c r="I72" s="15">
        <f t="shared" si="29"/>
        <v>5805</v>
      </c>
      <c r="J72" s="15">
        <f t="shared" si="29"/>
        <v>10043</v>
      </c>
      <c r="K72" s="14">
        <f t="shared" si="29"/>
        <v>138</v>
      </c>
      <c r="L72" s="15">
        <f t="shared" si="29"/>
        <v>100</v>
      </c>
      <c r="M72" s="15">
        <f t="shared" si="29"/>
        <v>238</v>
      </c>
      <c r="N72" s="14">
        <f t="shared" si="29"/>
        <v>11742</v>
      </c>
      <c r="O72" s="15">
        <f t="shared" si="29"/>
        <v>10160</v>
      </c>
      <c r="P72" s="15">
        <f t="shared" si="29"/>
        <v>21902</v>
      </c>
      <c r="Q72" s="14">
        <f t="shared" si="29"/>
        <v>20981</v>
      </c>
      <c r="R72" s="15">
        <f t="shared" si="29"/>
        <v>20781</v>
      </c>
      <c r="S72" s="16">
        <f>SUM(S61:S71)</f>
        <v>41762</v>
      </c>
      <c r="T72" s="148">
        <f t="shared" si="14"/>
        <v>54.33380810565842</v>
      </c>
      <c r="U72" s="149">
        <f t="shared" si="14"/>
        <v>53.923400280242873</v>
      </c>
      <c r="V72" s="150">
        <f t="shared" si="14"/>
        <v>54.128808989929098</v>
      </c>
      <c r="W72" s="151">
        <f t="shared" si="15"/>
        <v>43.377341404127549</v>
      </c>
      <c r="X72" s="152">
        <f t="shared" si="15"/>
        <v>50.627977479428324</v>
      </c>
      <c r="Y72" s="153">
        <f t="shared" si="15"/>
        <v>46.985297639001963</v>
      </c>
      <c r="Z72" s="205" t="s">
        <v>6</v>
      </c>
      <c r="AA72" s="206"/>
      <c r="AB72" s="148">
        <f t="shared" si="27"/>
        <v>30.407872588372392</v>
      </c>
      <c r="AC72" s="149">
        <f t="shared" si="27"/>
        <v>26.363589184700814</v>
      </c>
      <c r="AD72" s="150">
        <f t="shared" si="27"/>
        <v>28.387749018184643</v>
      </c>
    </row>
    <row r="73" spans="1:30" s="147" customFormat="1" ht="12" customHeight="1" thickBot="1" x14ac:dyDescent="0.2">
      <c r="A73" s="191" t="s">
        <v>22</v>
      </c>
      <c r="B73" s="189">
        <v>18</v>
      </c>
      <c r="C73" s="66">
        <v>35</v>
      </c>
      <c r="D73" s="66">
        <f>SUM(B73:C73)</f>
        <v>53</v>
      </c>
      <c r="E73" s="154" t="s">
        <v>24</v>
      </c>
      <c r="F73" s="64" t="s">
        <v>24</v>
      </c>
      <c r="G73" s="63" t="s">
        <v>24</v>
      </c>
      <c r="H73" s="155" t="s">
        <v>24</v>
      </c>
      <c r="I73" s="64" t="s">
        <v>24</v>
      </c>
      <c r="J73" s="63" t="s">
        <v>24</v>
      </c>
      <c r="K73" s="154" t="s">
        <v>24</v>
      </c>
      <c r="L73" s="155" t="s">
        <v>24</v>
      </c>
      <c r="M73" s="64" t="s">
        <v>24</v>
      </c>
      <c r="N73" s="65">
        <v>1</v>
      </c>
      <c r="O73" s="66">
        <v>2</v>
      </c>
      <c r="P73" s="66">
        <f>SUM(N73:O73)</f>
        <v>3</v>
      </c>
      <c r="Q73" s="156">
        <f t="shared" ref="Q73:R73" si="30">SUMIF($E$4:$P$4,Q$4,$E73:$P73)</f>
        <v>1</v>
      </c>
      <c r="R73" s="157">
        <f t="shared" si="30"/>
        <v>2</v>
      </c>
      <c r="S73" s="62">
        <f>SUM(Q73:R73)</f>
        <v>3</v>
      </c>
      <c r="T73" s="158">
        <f t="shared" si="14"/>
        <v>5.5555555555555554</v>
      </c>
      <c r="U73" s="159">
        <f t="shared" si="14"/>
        <v>5.7142857142857144</v>
      </c>
      <c r="V73" s="160">
        <f t="shared" si="14"/>
        <v>5.6603773584905666</v>
      </c>
      <c r="W73" s="154" t="s">
        <v>24</v>
      </c>
      <c r="X73" s="64" t="s">
        <v>24</v>
      </c>
      <c r="Y73" s="77" t="s">
        <v>24</v>
      </c>
      <c r="Z73" s="67"/>
      <c r="AA73" s="67"/>
    </row>
    <row r="74" spans="1:30" ht="12" customHeight="1" thickBot="1" x14ac:dyDescent="0.2">
      <c r="A74" s="192" t="s">
        <v>23</v>
      </c>
      <c r="B74" s="23">
        <f t="shared" ref="B74:S74" si="31">B72+B73</f>
        <v>38633</v>
      </c>
      <c r="C74" s="161">
        <f t="shared" si="31"/>
        <v>38573</v>
      </c>
      <c r="D74" s="162">
        <f t="shared" si="31"/>
        <v>77206</v>
      </c>
      <c r="E74" s="15">
        <f t="shared" si="31"/>
        <v>4863</v>
      </c>
      <c r="F74" s="161">
        <f t="shared" si="31"/>
        <v>4716</v>
      </c>
      <c r="G74" s="162">
        <f t="shared" si="31"/>
        <v>9579</v>
      </c>
      <c r="H74" s="15">
        <f t="shared" si="31"/>
        <v>4238</v>
      </c>
      <c r="I74" s="161">
        <f t="shared" si="31"/>
        <v>5805</v>
      </c>
      <c r="J74" s="162">
        <f t="shared" si="31"/>
        <v>10043</v>
      </c>
      <c r="K74" s="24">
        <f t="shared" si="31"/>
        <v>138</v>
      </c>
      <c r="L74" s="163">
        <f t="shared" si="31"/>
        <v>100</v>
      </c>
      <c r="M74" s="162">
        <f t="shared" si="31"/>
        <v>238</v>
      </c>
      <c r="N74" s="15">
        <f t="shared" si="31"/>
        <v>11743</v>
      </c>
      <c r="O74" s="161">
        <f t="shared" si="31"/>
        <v>10162</v>
      </c>
      <c r="P74" s="162">
        <f t="shared" si="31"/>
        <v>21905</v>
      </c>
      <c r="Q74" s="15">
        <f t="shared" si="31"/>
        <v>20982</v>
      </c>
      <c r="R74" s="164">
        <f t="shared" si="31"/>
        <v>20783</v>
      </c>
      <c r="S74" s="162">
        <f t="shared" si="31"/>
        <v>41765</v>
      </c>
      <c r="T74" s="148">
        <f t="shared" si="14"/>
        <v>54.311081200010356</v>
      </c>
      <c r="U74" s="149">
        <f t="shared" si="14"/>
        <v>53.879656754724806</v>
      </c>
      <c r="V74" s="150">
        <f t="shared" si="14"/>
        <v>54.095536616325155</v>
      </c>
      <c r="W74" s="148">
        <f>(E74+H74)/Q74*100</f>
        <v>43.375274044419029</v>
      </c>
      <c r="X74" s="149">
        <f>(F74+I74)/R74*100</f>
        <v>50.623105422701244</v>
      </c>
      <c r="Y74" s="165">
        <f>(G74+J74)/S74*100</f>
        <v>46.98192266251646</v>
      </c>
    </row>
  </sheetData>
  <mergeCells count="21">
    <mergeCell ref="Q3:S3"/>
    <mergeCell ref="T3:V3"/>
    <mergeCell ref="W3:Y3"/>
    <mergeCell ref="B3:D3"/>
    <mergeCell ref="E3:G3"/>
    <mergeCell ref="H3:J3"/>
    <mergeCell ref="K3:M3"/>
    <mergeCell ref="N3:P3"/>
    <mergeCell ref="AB3:AD3"/>
    <mergeCell ref="Z61:AA61"/>
    <mergeCell ref="Z62:AA62"/>
    <mergeCell ref="Z70:AA70"/>
    <mergeCell ref="Z71:AA71"/>
    <mergeCell ref="Z63:AA63"/>
    <mergeCell ref="Z72:AA72"/>
    <mergeCell ref="Z64:AA64"/>
    <mergeCell ref="Z65:AA65"/>
    <mergeCell ref="Z66:AA66"/>
    <mergeCell ref="Z67:AA67"/>
    <mergeCell ref="Z68:AA68"/>
    <mergeCell ref="Z69:AA69"/>
  </mergeCells>
  <phoneticPr fontId="2"/>
  <dataValidations count="3">
    <dataValidation type="textLength" allowBlank="1" showInputMessage="1" showErrorMessage="1" errorTitle="入力不可" error="入力してはけません。_x000a_" sqref="G5:G60 M5:M60 D73 D5:D60 J5:J60 S73 S5:S60 P73 P5:P60" xr:uid="{A1C36497-863A-47D3-BFB9-FC93B07C0E8F}">
      <formula1>0</formula1>
      <formula2>0</formula2>
    </dataValidation>
    <dataValidation allowBlank="1" showInputMessage="1" showErrorMessage="1" errorTitle="入力不可" error="入力してはけません。_x000a_" sqref="B73:C73" xr:uid="{96CAA278-A6B6-42D9-80F8-4A74DA820C77}"/>
    <dataValidation type="whole" allowBlank="1" showInputMessage="1" showErrorMessage="1" errorTitle="入力不可" error="入力してはいけません。_x000a_" sqref="E73:M73 W73:Y73" xr:uid="{83372E06-BF7B-4068-A3DF-BC339728B6F6}">
      <formula1>0</formula1>
      <formula2>0</formula2>
    </dataValidation>
  </dataValidations>
  <printOptions verticalCentered="1"/>
  <pageMargins left="1.1023622047244095" right="0.31496062992125984" top="0.11811023622047245" bottom="0.11811023622047245" header="0.51181102362204722" footer="0.51181102362204722"/>
  <pageSetup paperSize="8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AE138-BA32-48B2-BB97-25C363EC6821}">
  <sheetPr syncVertical="1" syncRef="B5" transitionEvaluation="1">
    <tabColor rgb="FFFFFF00"/>
  </sheetPr>
  <dimension ref="A1:AD74"/>
  <sheetViews>
    <sheetView showGridLines="0" view="pageBreakPreview" zoomScaleNormal="100" zoomScaleSheetLayoutView="100" workbookViewId="0">
      <pane xSplit="1" ySplit="4" topLeftCell="B5" activePane="bottomRight" state="frozenSplit"/>
      <selection activeCell="C30" sqref="C30"/>
      <selection pane="topRight" activeCell="C30" sqref="C30"/>
      <selection pane="bottomLeft" activeCell="C30" sqref="C30"/>
      <selection pane="bottomRight" activeCell="P61" sqref="P61"/>
    </sheetView>
  </sheetViews>
  <sheetFormatPr defaultColWidth="10.625" defaultRowHeight="13.5" x14ac:dyDescent="0.15"/>
  <cols>
    <col min="1" max="1" width="11.25" style="25" customWidth="1"/>
    <col min="2" max="4" width="7.25" style="78" customWidth="1"/>
    <col min="5" max="6" width="6.5" style="78" customWidth="1"/>
    <col min="7" max="7" width="6.5" style="78" bestFit="1" customWidth="1"/>
    <col min="8" max="9" width="6.5" style="78" customWidth="1"/>
    <col min="10" max="10" width="7.5" style="78" bestFit="1" customWidth="1"/>
    <col min="11" max="13" width="4.625" style="78" customWidth="1"/>
    <col min="14" max="19" width="7.875" style="78" customWidth="1"/>
    <col min="20" max="25" width="7.125" style="78" customWidth="1"/>
    <col min="26" max="26" width="10.625" style="78" customWidth="1"/>
    <col min="27" max="27" width="3.375" style="78" customWidth="1"/>
    <col min="28" max="16384" width="10.625" style="78"/>
  </cols>
  <sheetData>
    <row r="1" spans="1:30" x14ac:dyDescent="0.15">
      <c r="A1" s="188" t="s">
        <v>100</v>
      </c>
    </row>
    <row r="2" spans="1:30" s="25" customFormat="1" ht="4.5" customHeight="1" thickBot="1" x14ac:dyDescent="0.2"/>
    <row r="3" spans="1:30" s="25" customFormat="1" ht="12" customHeight="1" thickBot="1" x14ac:dyDescent="0.2">
      <c r="A3" s="23"/>
      <c r="B3" s="195" t="s">
        <v>95</v>
      </c>
      <c r="C3" s="196"/>
      <c r="D3" s="197"/>
      <c r="E3" s="198" t="s">
        <v>96</v>
      </c>
      <c r="F3" s="193"/>
      <c r="G3" s="193"/>
      <c r="H3" s="193" t="s">
        <v>7</v>
      </c>
      <c r="I3" s="193"/>
      <c r="J3" s="193"/>
      <c r="K3" s="193" t="s">
        <v>8</v>
      </c>
      <c r="L3" s="193"/>
      <c r="M3" s="193"/>
      <c r="N3" s="193" t="s">
        <v>9</v>
      </c>
      <c r="O3" s="193"/>
      <c r="P3" s="193"/>
      <c r="Q3" s="193" t="s">
        <v>10</v>
      </c>
      <c r="R3" s="193"/>
      <c r="S3" s="193"/>
      <c r="T3" s="193" t="s">
        <v>21</v>
      </c>
      <c r="U3" s="193"/>
      <c r="V3" s="193"/>
      <c r="W3" s="193" t="s">
        <v>25</v>
      </c>
      <c r="X3" s="193"/>
      <c r="Y3" s="194"/>
      <c r="Z3" s="23"/>
      <c r="AA3" s="23"/>
      <c r="AB3" s="193" t="s">
        <v>97</v>
      </c>
      <c r="AC3" s="193"/>
      <c r="AD3" s="193"/>
    </row>
    <row r="4" spans="1:30" s="25" customFormat="1" ht="12" customHeight="1" thickBot="1" x14ac:dyDescent="0.2">
      <c r="A4" s="26" t="s">
        <v>82</v>
      </c>
      <c r="B4" s="20" t="s">
        <v>1</v>
      </c>
      <c r="C4" s="21" t="s">
        <v>2</v>
      </c>
      <c r="D4" s="22" t="s">
        <v>3</v>
      </c>
      <c r="E4" s="8" t="s">
        <v>1</v>
      </c>
      <c r="F4" s="9" t="s">
        <v>2</v>
      </c>
      <c r="G4" s="9" t="s">
        <v>3</v>
      </c>
      <c r="H4" s="8" t="s">
        <v>1</v>
      </c>
      <c r="I4" s="9" t="s">
        <v>2</v>
      </c>
      <c r="J4" s="9" t="s">
        <v>3</v>
      </c>
      <c r="K4" s="8" t="s">
        <v>1</v>
      </c>
      <c r="L4" s="9" t="s">
        <v>2</v>
      </c>
      <c r="M4" s="9" t="s">
        <v>3</v>
      </c>
      <c r="N4" s="8" t="s">
        <v>1</v>
      </c>
      <c r="O4" s="9" t="s">
        <v>2</v>
      </c>
      <c r="P4" s="9" t="s">
        <v>3</v>
      </c>
      <c r="Q4" s="8" t="s">
        <v>1</v>
      </c>
      <c r="R4" s="9" t="s">
        <v>2</v>
      </c>
      <c r="S4" s="10" t="s">
        <v>3</v>
      </c>
      <c r="T4" s="8" t="s">
        <v>1</v>
      </c>
      <c r="U4" s="9" t="s">
        <v>2</v>
      </c>
      <c r="V4" s="10" t="s">
        <v>3</v>
      </c>
      <c r="W4" s="8" t="s">
        <v>1</v>
      </c>
      <c r="X4" s="9" t="s">
        <v>2</v>
      </c>
      <c r="Y4" s="76" t="s">
        <v>3</v>
      </c>
      <c r="Z4" s="68" t="s">
        <v>0</v>
      </c>
      <c r="AA4" s="79"/>
      <c r="AB4" s="8" t="s">
        <v>1</v>
      </c>
      <c r="AC4" s="9" t="s">
        <v>2</v>
      </c>
      <c r="AD4" s="10" t="s">
        <v>3</v>
      </c>
    </row>
    <row r="5" spans="1:30" s="86" customFormat="1" ht="12" customHeight="1" x14ac:dyDescent="0.15">
      <c r="A5" s="33" t="s">
        <v>26</v>
      </c>
      <c r="B5" s="166">
        <v>2087</v>
      </c>
      <c r="C5" s="167">
        <v>2182</v>
      </c>
      <c r="D5" s="34">
        <f t="shared" ref="D5:D60" si="0">SUM(B5:C5)</f>
        <v>4269</v>
      </c>
      <c r="E5" s="166">
        <v>227</v>
      </c>
      <c r="F5" s="167">
        <v>256</v>
      </c>
      <c r="G5" s="34">
        <f t="shared" ref="G5:G60" si="1">SUM(E5:F5)</f>
        <v>483</v>
      </c>
      <c r="H5" s="166">
        <v>202</v>
      </c>
      <c r="I5" s="167">
        <v>271</v>
      </c>
      <c r="J5" s="34">
        <f t="shared" ref="J5:J60" si="2">SUM(H5:I5)</f>
        <v>473</v>
      </c>
      <c r="K5" s="166">
        <v>10</v>
      </c>
      <c r="L5" s="167">
        <v>5</v>
      </c>
      <c r="M5" s="34">
        <f t="shared" ref="M5:M60" si="3">SUM(K5:L5)</f>
        <v>15</v>
      </c>
      <c r="N5" s="166">
        <v>637</v>
      </c>
      <c r="O5" s="167">
        <v>601</v>
      </c>
      <c r="P5" s="34">
        <f t="shared" ref="P5:P60" si="4">SUM(N5:O5)</f>
        <v>1238</v>
      </c>
      <c r="Q5" s="80">
        <f>SUMIF($E$4:$P$4,Q$4,$E5:$P5)</f>
        <v>1076</v>
      </c>
      <c r="R5" s="81">
        <f>SUMIF($E$4:$P$4,R$4,$E5:$P5)</f>
        <v>1133</v>
      </c>
      <c r="S5" s="35">
        <f t="shared" ref="S5:S68" si="5">SUM(Q5:R5)</f>
        <v>2209</v>
      </c>
      <c r="T5" s="82">
        <f>Q5/B5*100</f>
        <v>51.557259223766174</v>
      </c>
      <c r="U5" s="83">
        <f>R5/C5*100</f>
        <v>51.924839596700281</v>
      </c>
      <c r="V5" s="84">
        <f>S5/D5*100</f>
        <v>51.745139376903261</v>
      </c>
      <c r="W5" s="82">
        <f>(E5+H5)/Q5*100</f>
        <v>39.869888475836426</v>
      </c>
      <c r="X5" s="83">
        <f>(F5+I5)/R5*100</f>
        <v>46.513680494263021</v>
      </c>
      <c r="Y5" s="85">
        <f>(G5+J5)/S5*100</f>
        <v>43.277501131733814</v>
      </c>
      <c r="Z5" s="69" t="s">
        <v>4</v>
      </c>
      <c r="AA5" s="36">
        <v>1</v>
      </c>
      <c r="AB5" s="82">
        <f>N5/B5*100</f>
        <v>30.522280785816964</v>
      </c>
      <c r="AC5" s="83">
        <f t="shared" ref="AC5:AD60" si="6">O5/C5*100</f>
        <v>27.543538038496791</v>
      </c>
      <c r="AD5" s="84">
        <f>P5/D5*100</f>
        <v>28.999765753103773</v>
      </c>
    </row>
    <row r="6" spans="1:30" ht="12" customHeight="1" x14ac:dyDescent="0.15">
      <c r="A6" s="11" t="s">
        <v>27</v>
      </c>
      <c r="B6" s="168">
        <v>1126</v>
      </c>
      <c r="C6" s="169">
        <v>1057</v>
      </c>
      <c r="D6" s="1">
        <f t="shared" si="0"/>
        <v>2183</v>
      </c>
      <c r="E6" s="168">
        <v>200</v>
      </c>
      <c r="F6" s="169">
        <v>219</v>
      </c>
      <c r="G6" s="1">
        <f t="shared" si="1"/>
        <v>419</v>
      </c>
      <c r="H6" s="168">
        <v>83</v>
      </c>
      <c r="I6" s="169">
        <v>114</v>
      </c>
      <c r="J6" s="1">
        <f t="shared" si="2"/>
        <v>197</v>
      </c>
      <c r="K6" s="168">
        <v>3</v>
      </c>
      <c r="L6" s="169">
        <v>1</v>
      </c>
      <c r="M6" s="1">
        <f t="shared" si="3"/>
        <v>4</v>
      </c>
      <c r="N6" s="168">
        <v>287</v>
      </c>
      <c r="O6" s="169">
        <v>231</v>
      </c>
      <c r="P6" s="1">
        <f t="shared" si="4"/>
        <v>518</v>
      </c>
      <c r="Q6" s="87">
        <f t="shared" ref="Q6:R37" si="7">SUMIF($E$4:$P$4,Q$4,$E6:$P6)</f>
        <v>573</v>
      </c>
      <c r="R6" s="88">
        <f t="shared" si="7"/>
        <v>565</v>
      </c>
      <c r="S6" s="2">
        <f t="shared" si="5"/>
        <v>1138</v>
      </c>
      <c r="T6" s="89">
        <f t="shared" ref="T6:V58" si="8">Q6/B6*100</f>
        <v>50.888099467140322</v>
      </c>
      <c r="U6" s="90">
        <f t="shared" si="8"/>
        <v>53.453169347209084</v>
      </c>
      <c r="V6" s="91">
        <f t="shared" si="8"/>
        <v>52.130096197892804</v>
      </c>
      <c r="W6" s="89">
        <f t="shared" ref="W6:Y58" si="9">(E6+H6)/Q6*100</f>
        <v>49.389179755671904</v>
      </c>
      <c r="X6" s="90">
        <f t="shared" si="9"/>
        <v>58.938053097345133</v>
      </c>
      <c r="Y6" s="92">
        <f t="shared" si="9"/>
        <v>54.130052724077323</v>
      </c>
      <c r="Z6" s="70" t="s">
        <v>4</v>
      </c>
      <c r="AA6" s="17">
        <f t="shared" ref="AA6:AA14" si="10">AA5+1</f>
        <v>2</v>
      </c>
      <c r="AB6" s="89">
        <f t="shared" ref="AB6:AD69" si="11">N6/B6*100</f>
        <v>25.488454706927179</v>
      </c>
      <c r="AC6" s="90">
        <f t="shared" si="6"/>
        <v>21.85430463576159</v>
      </c>
      <c r="AD6" s="91">
        <f t="shared" si="6"/>
        <v>23.728813559322035</v>
      </c>
    </row>
    <row r="7" spans="1:30" s="86" customFormat="1" ht="12" customHeight="1" x14ac:dyDescent="0.15">
      <c r="A7" s="37" t="s">
        <v>28</v>
      </c>
      <c r="B7" s="170">
        <v>2801</v>
      </c>
      <c r="C7" s="171">
        <v>2615</v>
      </c>
      <c r="D7" s="38">
        <f t="shared" si="0"/>
        <v>5416</v>
      </c>
      <c r="E7" s="170">
        <v>555</v>
      </c>
      <c r="F7" s="171">
        <v>495</v>
      </c>
      <c r="G7" s="38">
        <f t="shared" si="1"/>
        <v>1050</v>
      </c>
      <c r="H7" s="170">
        <v>220</v>
      </c>
      <c r="I7" s="171">
        <v>299</v>
      </c>
      <c r="J7" s="38">
        <f t="shared" si="2"/>
        <v>519</v>
      </c>
      <c r="K7" s="170">
        <v>6</v>
      </c>
      <c r="L7" s="171">
        <v>8</v>
      </c>
      <c r="M7" s="38">
        <f t="shared" si="3"/>
        <v>14</v>
      </c>
      <c r="N7" s="170">
        <v>661</v>
      </c>
      <c r="O7" s="171">
        <v>541</v>
      </c>
      <c r="P7" s="38">
        <f t="shared" si="4"/>
        <v>1202</v>
      </c>
      <c r="Q7" s="93">
        <f t="shared" si="7"/>
        <v>1442</v>
      </c>
      <c r="R7" s="94">
        <f t="shared" si="7"/>
        <v>1343</v>
      </c>
      <c r="S7" s="39">
        <f t="shared" si="5"/>
        <v>2785</v>
      </c>
      <c r="T7" s="95">
        <f t="shared" si="8"/>
        <v>51.481613709389507</v>
      </c>
      <c r="U7" s="96">
        <f t="shared" si="8"/>
        <v>51.357552581261942</v>
      </c>
      <c r="V7" s="97">
        <f t="shared" si="8"/>
        <v>51.421713441654362</v>
      </c>
      <c r="W7" s="95">
        <f t="shared" si="9"/>
        <v>53.744798890429955</v>
      </c>
      <c r="X7" s="96">
        <f t="shared" si="9"/>
        <v>59.121370067014148</v>
      </c>
      <c r="Y7" s="98">
        <f t="shared" si="9"/>
        <v>56.337522441651714</v>
      </c>
      <c r="Z7" s="71" t="s">
        <v>4</v>
      </c>
      <c r="AA7" s="40">
        <f t="shared" si="10"/>
        <v>3</v>
      </c>
      <c r="AB7" s="95">
        <f t="shared" si="11"/>
        <v>23.598714744734021</v>
      </c>
      <c r="AC7" s="96">
        <f t="shared" si="6"/>
        <v>20.688336520076479</v>
      </c>
      <c r="AD7" s="97">
        <f t="shared" si="6"/>
        <v>22.193500738552437</v>
      </c>
    </row>
    <row r="8" spans="1:30" ht="12" customHeight="1" x14ac:dyDescent="0.15">
      <c r="A8" s="11" t="s">
        <v>29</v>
      </c>
      <c r="B8" s="168">
        <v>818</v>
      </c>
      <c r="C8" s="169">
        <v>801</v>
      </c>
      <c r="D8" s="1">
        <f t="shared" si="0"/>
        <v>1619</v>
      </c>
      <c r="E8" s="168">
        <v>162</v>
      </c>
      <c r="F8" s="169">
        <v>159</v>
      </c>
      <c r="G8" s="1">
        <f t="shared" si="1"/>
        <v>321</v>
      </c>
      <c r="H8" s="168">
        <v>68</v>
      </c>
      <c r="I8" s="169">
        <v>95</v>
      </c>
      <c r="J8" s="1">
        <f t="shared" si="2"/>
        <v>163</v>
      </c>
      <c r="K8" s="168">
        <v>2</v>
      </c>
      <c r="L8" s="169">
        <v>3</v>
      </c>
      <c r="M8" s="1">
        <f t="shared" si="3"/>
        <v>5</v>
      </c>
      <c r="N8" s="168">
        <v>250</v>
      </c>
      <c r="O8" s="169">
        <v>211</v>
      </c>
      <c r="P8" s="1">
        <f t="shared" si="4"/>
        <v>461</v>
      </c>
      <c r="Q8" s="87">
        <f t="shared" si="7"/>
        <v>482</v>
      </c>
      <c r="R8" s="88">
        <f t="shared" si="7"/>
        <v>468</v>
      </c>
      <c r="S8" s="2">
        <f t="shared" si="5"/>
        <v>950</v>
      </c>
      <c r="T8" s="89">
        <f t="shared" si="8"/>
        <v>58.924205378973106</v>
      </c>
      <c r="U8" s="90">
        <f t="shared" si="8"/>
        <v>58.426966292134829</v>
      </c>
      <c r="V8" s="91">
        <f t="shared" si="8"/>
        <v>58.678196417541692</v>
      </c>
      <c r="W8" s="89">
        <f t="shared" si="9"/>
        <v>47.717842323651453</v>
      </c>
      <c r="X8" s="90">
        <f t="shared" si="9"/>
        <v>54.273504273504273</v>
      </c>
      <c r="Y8" s="92">
        <f t="shared" si="9"/>
        <v>50.94736842105263</v>
      </c>
      <c r="Z8" s="70" t="s">
        <v>4</v>
      </c>
      <c r="AA8" s="17">
        <f t="shared" si="10"/>
        <v>4</v>
      </c>
      <c r="AB8" s="89">
        <f t="shared" si="11"/>
        <v>30.562347188264059</v>
      </c>
      <c r="AC8" s="90">
        <f t="shared" si="6"/>
        <v>26.342072409488139</v>
      </c>
      <c r="AD8" s="91">
        <f t="shared" si="6"/>
        <v>28.474366893143916</v>
      </c>
    </row>
    <row r="9" spans="1:30" s="86" customFormat="1" ht="12" customHeight="1" x14ac:dyDescent="0.15">
      <c r="A9" s="37" t="s">
        <v>30</v>
      </c>
      <c r="B9" s="170">
        <v>1741</v>
      </c>
      <c r="C9" s="171">
        <v>1667</v>
      </c>
      <c r="D9" s="38">
        <f t="shared" si="0"/>
        <v>3408</v>
      </c>
      <c r="E9" s="170">
        <v>304</v>
      </c>
      <c r="F9" s="171">
        <v>294</v>
      </c>
      <c r="G9" s="38">
        <f t="shared" si="1"/>
        <v>598</v>
      </c>
      <c r="H9" s="170">
        <v>137</v>
      </c>
      <c r="I9" s="171">
        <v>176</v>
      </c>
      <c r="J9" s="38">
        <f t="shared" si="2"/>
        <v>313</v>
      </c>
      <c r="K9" s="170">
        <v>9</v>
      </c>
      <c r="L9" s="171">
        <v>4</v>
      </c>
      <c r="M9" s="38">
        <f t="shared" si="3"/>
        <v>13</v>
      </c>
      <c r="N9" s="170">
        <v>512</v>
      </c>
      <c r="O9" s="171">
        <v>447</v>
      </c>
      <c r="P9" s="38">
        <f t="shared" si="4"/>
        <v>959</v>
      </c>
      <c r="Q9" s="93">
        <f t="shared" si="7"/>
        <v>962</v>
      </c>
      <c r="R9" s="94">
        <f t="shared" si="7"/>
        <v>921</v>
      </c>
      <c r="S9" s="39">
        <f t="shared" si="5"/>
        <v>1883</v>
      </c>
      <c r="T9" s="95">
        <f t="shared" si="8"/>
        <v>55.255600229753007</v>
      </c>
      <c r="U9" s="96">
        <f t="shared" si="8"/>
        <v>55.248950209958004</v>
      </c>
      <c r="V9" s="97">
        <f t="shared" si="8"/>
        <v>55.252347417840376</v>
      </c>
      <c r="W9" s="95">
        <f t="shared" si="9"/>
        <v>45.841995841995839</v>
      </c>
      <c r="X9" s="96">
        <f t="shared" si="9"/>
        <v>51.031487513572202</v>
      </c>
      <c r="Y9" s="98">
        <f t="shared" si="9"/>
        <v>48.380244291024958</v>
      </c>
      <c r="Z9" s="71" t="s">
        <v>4</v>
      </c>
      <c r="AA9" s="40">
        <f t="shared" si="10"/>
        <v>5</v>
      </c>
      <c r="AB9" s="95">
        <f t="shared" si="11"/>
        <v>29.408385985066055</v>
      </c>
      <c r="AC9" s="96">
        <f t="shared" si="6"/>
        <v>26.814637072585484</v>
      </c>
      <c r="AD9" s="97">
        <f t="shared" si="6"/>
        <v>28.139671361502351</v>
      </c>
    </row>
    <row r="10" spans="1:30" ht="12" customHeight="1" x14ac:dyDescent="0.15">
      <c r="A10" s="11" t="s">
        <v>31</v>
      </c>
      <c r="B10" s="168">
        <v>583</v>
      </c>
      <c r="C10" s="169">
        <v>576</v>
      </c>
      <c r="D10" s="1">
        <f t="shared" si="0"/>
        <v>1159</v>
      </c>
      <c r="E10" s="168">
        <v>123</v>
      </c>
      <c r="F10" s="169">
        <v>143</v>
      </c>
      <c r="G10" s="1">
        <f t="shared" si="1"/>
        <v>266</v>
      </c>
      <c r="H10" s="168">
        <v>33</v>
      </c>
      <c r="I10" s="169">
        <v>48</v>
      </c>
      <c r="J10" s="1">
        <f t="shared" si="2"/>
        <v>81</v>
      </c>
      <c r="K10" s="168">
        <v>0</v>
      </c>
      <c r="L10" s="169">
        <v>1</v>
      </c>
      <c r="M10" s="1">
        <f t="shared" si="3"/>
        <v>1</v>
      </c>
      <c r="N10" s="168">
        <v>171</v>
      </c>
      <c r="O10" s="169">
        <v>128</v>
      </c>
      <c r="P10" s="1">
        <f t="shared" si="4"/>
        <v>299</v>
      </c>
      <c r="Q10" s="87">
        <f t="shared" si="7"/>
        <v>327</v>
      </c>
      <c r="R10" s="88">
        <f t="shared" si="7"/>
        <v>320</v>
      </c>
      <c r="S10" s="2">
        <f t="shared" si="5"/>
        <v>647</v>
      </c>
      <c r="T10" s="89">
        <f t="shared" si="8"/>
        <v>56.089193825042884</v>
      </c>
      <c r="U10" s="90">
        <f t="shared" si="8"/>
        <v>55.555555555555557</v>
      </c>
      <c r="V10" s="91">
        <f t="shared" si="8"/>
        <v>55.82398619499569</v>
      </c>
      <c r="W10" s="89">
        <f t="shared" si="9"/>
        <v>47.706422018348626</v>
      </c>
      <c r="X10" s="90">
        <f t="shared" si="9"/>
        <v>59.687500000000007</v>
      </c>
      <c r="Y10" s="92">
        <f t="shared" si="9"/>
        <v>53.632148377125191</v>
      </c>
      <c r="Z10" s="70" t="s">
        <v>4</v>
      </c>
      <c r="AA10" s="17">
        <f t="shared" si="10"/>
        <v>6</v>
      </c>
      <c r="AB10" s="89">
        <f t="shared" si="11"/>
        <v>29.331046312178387</v>
      </c>
      <c r="AC10" s="90">
        <f t="shared" si="6"/>
        <v>22.222222222222221</v>
      </c>
      <c r="AD10" s="91">
        <f t="shared" si="6"/>
        <v>25.798101811906815</v>
      </c>
    </row>
    <row r="11" spans="1:30" s="86" customFormat="1" ht="12" customHeight="1" x14ac:dyDescent="0.15">
      <c r="A11" s="37" t="s">
        <v>32</v>
      </c>
      <c r="B11" s="170">
        <v>1829</v>
      </c>
      <c r="C11" s="171">
        <v>1793</v>
      </c>
      <c r="D11" s="38">
        <f t="shared" si="0"/>
        <v>3622</v>
      </c>
      <c r="E11" s="170">
        <v>212</v>
      </c>
      <c r="F11" s="171">
        <v>226</v>
      </c>
      <c r="G11" s="38">
        <f t="shared" si="1"/>
        <v>438</v>
      </c>
      <c r="H11" s="170">
        <v>114</v>
      </c>
      <c r="I11" s="171">
        <v>167</v>
      </c>
      <c r="J11" s="38">
        <f t="shared" si="2"/>
        <v>281</v>
      </c>
      <c r="K11" s="170">
        <v>2</v>
      </c>
      <c r="L11" s="171">
        <v>1</v>
      </c>
      <c r="M11" s="38">
        <f t="shared" si="3"/>
        <v>3</v>
      </c>
      <c r="N11" s="170">
        <v>632</v>
      </c>
      <c r="O11" s="171">
        <v>583</v>
      </c>
      <c r="P11" s="38">
        <f t="shared" si="4"/>
        <v>1215</v>
      </c>
      <c r="Q11" s="93">
        <f t="shared" si="7"/>
        <v>960</v>
      </c>
      <c r="R11" s="94">
        <f t="shared" si="7"/>
        <v>977</v>
      </c>
      <c r="S11" s="39">
        <f t="shared" si="5"/>
        <v>1937</v>
      </c>
      <c r="T11" s="95">
        <f t="shared" si="8"/>
        <v>52.487698195735376</v>
      </c>
      <c r="U11" s="96">
        <f t="shared" si="8"/>
        <v>54.489682097044053</v>
      </c>
      <c r="V11" s="97">
        <f t="shared" si="8"/>
        <v>53.478741027056877</v>
      </c>
      <c r="W11" s="95">
        <f t="shared" si="9"/>
        <v>33.958333333333336</v>
      </c>
      <c r="X11" s="96">
        <f t="shared" si="9"/>
        <v>40.225179119754351</v>
      </c>
      <c r="Y11" s="98">
        <f t="shared" si="9"/>
        <v>37.11925658234383</v>
      </c>
      <c r="Z11" s="71" t="s">
        <v>4</v>
      </c>
      <c r="AA11" s="40">
        <f t="shared" si="10"/>
        <v>7</v>
      </c>
      <c r="AB11" s="95">
        <f t="shared" si="11"/>
        <v>34.554401312192454</v>
      </c>
      <c r="AC11" s="96">
        <f t="shared" si="6"/>
        <v>32.515337423312886</v>
      </c>
      <c r="AD11" s="97">
        <f t="shared" si="6"/>
        <v>33.545002760905582</v>
      </c>
    </row>
    <row r="12" spans="1:30" ht="12" customHeight="1" x14ac:dyDescent="0.15">
      <c r="A12" s="11" t="s">
        <v>33</v>
      </c>
      <c r="B12" s="168">
        <v>819</v>
      </c>
      <c r="C12" s="169">
        <v>832</v>
      </c>
      <c r="D12" s="1">
        <f t="shared" si="0"/>
        <v>1651</v>
      </c>
      <c r="E12" s="168">
        <v>173</v>
      </c>
      <c r="F12" s="169">
        <v>171</v>
      </c>
      <c r="G12" s="1">
        <f t="shared" si="1"/>
        <v>344</v>
      </c>
      <c r="H12" s="168">
        <v>65</v>
      </c>
      <c r="I12" s="169">
        <v>103</v>
      </c>
      <c r="J12" s="1">
        <f t="shared" si="2"/>
        <v>168</v>
      </c>
      <c r="K12" s="168">
        <v>1</v>
      </c>
      <c r="L12" s="169">
        <v>0</v>
      </c>
      <c r="M12" s="1">
        <f t="shared" si="3"/>
        <v>1</v>
      </c>
      <c r="N12" s="168">
        <v>261</v>
      </c>
      <c r="O12" s="169">
        <v>234</v>
      </c>
      <c r="P12" s="1">
        <f t="shared" si="4"/>
        <v>495</v>
      </c>
      <c r="Q12" s="87">
        <f t="shared" si="7"/>
        <v>500</v>
      </c>
      <c r="R12" s="88">
        <f t="shared" si="7"/>
        <v>508</v>
      </c>
      <c r="S12" s="2">
        <f t="shared" si="5"/>
        <v>1008</v>
      </c>
      <c r="T12" s="89">
        <f t="shared" si="8"/>
        <v>61.050061050061053</v>
      </c>
      <c r="U12" s="90">
        <f t="shared" si="8"/>
        <v>61.057692307692314</v>
      </c>
      <c r="V12" s="91">
        <f t="shared" si="8"/>
        <v>61.053906723198061</v>
      </c>
      <c r="W12" s="89">
        <f t="shared" si="9"/>
        <v>47.599999999999994</v>
      </c>
      <c r="X12" s="90">
        <f t="shared" si="9"/>
        <v>53.937007874015755</v>
      </c>
      <c r="Y12" s="92">
        <f t="shared" si="9"/>
        <v>50.793650793650791</v>
      </c>
      <c r="Z12" s="70" t="s">
        <v>4</v>
      </c>
      <c r="AA12" s="17">
        <f t="shared" si="10"/>
        <v>8</v>
      </c>
      <c r="AB12" s="89">
        <f t="shared" si="11"/>
        <v>31.868131868131865</v>
      </c>
      <c r="AC12" s="90">
        <f t="shared" si="6"/>
        <v>28.125</v>
      </c>
      <c r="AD12" s="91">
        <f t="shared" si="6"/>
        <v>29.981829194427618</v>
      </c>
    </row>
    <row r="13" spans="1:30" s="86" customFormat="1" ht="12" customHeight="1" x14ac:dyDescent="0.15">
      <c r="A13" s="37" t="s">
        <v>34</v>
      </c>
      <c r="B13" s="170">
        <v>1414</v>
      </c>
      <c r="C13" s="171">
        <v>1453</v>
      </c>
      <c r="D13" s="38">
        <f t="shared" si="0"/>
        <v>2867</v>
      </c>
      <c r="E13" s="170">
        <v>170</v>
      </c>
      <c r="F13" s="171">
        <v>174</v>
      </c>
      <c r="G13" s="38">
        <f t="shared" si="1"/>
        <v>344</v>
      </c>
      <c r="H13" s="170">
        <v>114</v>
      </c>
      <c r="I13" s="171">
        <v>154</v>
      </c>
      <c r="J13" s="38">
        <f t="shared" si="2"/>
        <v>268</v>
      </c>
      <c r="K13" s="170">
        <v>6</v>
      </c>
      <c r="L13" s="171">
        <v>1</v>
      </c>
      <c r="M13" s="38">
        <f t="shared" si="3"/>
        <v>7</v>
      </c>
      <c r="N13" s="170">
        <v>453</v>
      </c>
      <c r="O13" s="171">
        <v>413</v>
      </c>
      <c r="P13" s="38">
        <f t="shared" si="4"/>
        <v>866</v>
      </c>
      <c r="Q13" s="93">
        <f t="shared" si="7"/>
        <v>743</v>
      </c>
      <c r="R13" s="94">
        <f t="shared" si="7"/>
        <v>742</v>
      </c>
      <c r="S13" s="39">
        <f t="shared" si="5"/>
        <v>1485</v>
      </c>
      <c r="T13" s="95">
        <f t="shared" si="8"/>
        <v>52.545968882602544</v>
      </c>
      <c r="U13" s="96">
        <f t="shared" si="8"/>
        <v>51.066758430832756</v>
      </c>
      <c r="V13" s="97">
        <f t="shared" si="8"/>
        <v>51.796302755493549</v>
      </c>
      <c r="W13" s="95">
        <f t="shared" si="9"/>
        <v>38.223418573351282</v>
      </c>
      <c r="X13" s="96">
        <f t="shared" si="9"/>
        <v>44.204851752021561</v>
      </c>
      <c r="Y13" s="98">
        <f t="shared" si="9"/>
        <v>41.212121212121211</v>
      </c>
      <c r="Z13" s="71" t="s">
        <v>4</v>
      </c>
      <c r="AA13" s="40">
        <f t="shared" si="10"/>
        <v>9</v>
      </c>
      <c r="AB13" s="95">
        <f t="shared" si="11"/>
        <v>32.03677510608204</v>
      </c>
      <c r="AC13" s="96">
        <f t="shared" si="6"/>
        <v>28.423950447350311</v>
      </c>
      <c r="AD13" s="97">
        <f t="shared" si="6"/>
        <v>30.205790024415762</v>
      </c>
    </row>
    <row r="14" spans="1:30" ht="12" customHeight="1" x14ac:dyDescent="0.15">
      <c r="A14" s="12" t="s">
        <v>35</v>
      </c>
      <c r="B14" s="172">
        <v>2006</v>
      </c>
      <c r="C14" s="173">
        <v>2014</v>
      </c>
      <c r="D14" s="3">
        <f t="shared" si="0"/>
        <v>4020</v>
      </c>
      <c r="E14" s="172">
        <v>321</v>
      </c>
      <c r="F14" s="173">
        <v>317</v>
      </c>
      <c r="G14" s="3">
        <f t="shared" si="1"/>
        <v>638</v>
      </c>
      <c r="H14" s="172">
        <v>161</v>
      </c>
      <c r="I14" s="173">
        <v>241</v>
      </c>
      <c r="J14" s="3">
        <f t="shared" si="2"/>
        <v>402</v>
      </c>
      <c r="K14" s="172">
        <v>7</v>
      </c>
      <c r="L14" s="173">
        <v>4</v>
      </c>
      <c r="M14" s="3">
        <f t="shared" si="3"/>
        <v>11</v>
      </c>
      <c r="N14" s="172">
        <v>528</v>
      </c>
      <c r="O14" s="173">
        <v>463</v>
      </c>
      <c r="P14" s="3">
        <f t="shared" si="4"/>
        <v>991</v>
      </c>
      <c r="Q14" s="99">
        <f t="shared" si="7"/>
        <v>1017</v>
      </c>
      <c r="R14" s="100">
        <f t="shared" si="7"/>
        <v>1025</v>
      </c>
      <c r="S14" s="4">
        <f t="shared" si="5"/>
        <v>2042</v>
      </c>
      <c r="T14" s="101">
        <f t="shared" si="8"/>
        <v>50.697906281156534</v>
      </c>
      <c r="U14" s="102">
        <f t="shared" si="8"/>
        <v>50.893743793445879</v>
      </c>
      <c r="V14" s="103">
        <f t="shared" si="8"/>
        <v>50.796019900497512</v>
      </c>
      <c r="W14" s="101">
        <f t="shared" si="9"/>
        <v>47.394296951819079</v>
      </c>
      <c r="X14" s="102">
        <f t="shared" si="9"/>
        <v>54.439024390243908</v>
      </c>
      <c r="Y14" s="104">
        <f t="shared" si="9"/>
        <v>50.930460333006856</v>
      </c>
      <c r="Z14" s="72" t="s">
        <v>4</v>
      </c>
      <c r="AA14" s="18">
        <f t="shared" si="10"/>
        <v>10</v>
      </c>
      <c r="AB14" s="101">
        <f t="shared" si="11"/>
        <v>26.321036889332007</v>
      </c>
      <c r="AC14" s="102">
        <f t="shared" si="6"/>
        <v>22.989076464746773</v>
      </c>
      <c r="AD14" s="103">
        <f t="shared" si="6"/>
        <v>24.651741293532339</v>
      </c>
    </row>
    <row r="15" spans="1:30" s="86" customFormat="1" ht="12" customHeight="1" x14ac:dyDescent="0.15">
      <c r="A15" s="41" t="s">
        <v>36</v>
      </c>
      <c r="B15" s="174">
        <v>555</v>
      </c>
      <c r="C15" s="175">
        <v>603</v>
      </c>
      <c r="D15" s="42">
        <f t="shared" si="0"/>
        <v>1158</v>
      </c>
      <c r="E15" s="174">
        <v>58</v>
      </c>
      <c r="F15" s="175">
        <v>45</v>
      </c>
      <c r="G15" s="42">
        <f t="shared" si="1"/>
        <v>103</v>
      </c>
      <c r="H15" s="174">
        <v>75</v>
      </c>
      <c r="I15" s="175">
        <v>95</v>
      </c>
      <c r="J15" s="42">
        <f t="shared" si="2"/>
        <v>170</v>
      </c>
      <c r="K15" s="174">
        <v>2</v>
      </c>
      <c r="L15" s="175">
        <v>1</v>
      </c>
      <c r="M15" s="42">
        <f t="shared" si="3"/>
        <v>3</v>
      </c>
      <c r="N15" s="174">
        <v>206</v>
      </c>
      <c r="O15" s="175">
        <v>201</v>
      </c>
      <c r="P15" s="42">
        <f t="shared" si="4"/>
        <v>407</v>
      </c>
      <c r="Q15" s="105">
        <f t="shared" si="7"/>
        <v>341</v>
      </c>
      <c r="R15" s="106">
        <f t="shared" si="7"/>
        <v>342</v>
      </c>
      <c r="S15" s="43">
        <f t="shared" si="5"/>
        <v>683</v>
      </c>
      <c r="T15" s="107">
        <f t="shared" si="8"/>
        <v>61.441441441441448</v>
      </c>
      <c r="U15" s="108">
        <f t="shared" si="8"/>
        <v>56.71641791044776</v>
      </c>
      <c r="V15" s="109">
        <f t="shared" si="8"/>
        <v>58.981001727115711</v>
      </c>
      <c r="W15" s="107">
        <f t="shared" si="9"/>
        <v>39.002932551319645</v>
      </c>
      <c r="X15" s="108">
        <f t="shared" si="9"/>
        <v>40.935672514619881</v>
      </c>
      <c r="Y15" s="110">
        <f t="shared" si="9"/>
        <v>39.970717423133237</v>
      </c>
      <c r="Z15" s="73" t="s">
        <v>11</v>
      </c>
      <c r="AA15" s="44">
        <v>1</v>
      </c>
      <c r="AB15" s="107">
        <f t="shared" si="11"/>
        <v>37.117117117117118</v>
      </c>
      <c r="AC15" s="108">
        <f t="shared" si="6"/>
        <v>33.333333333333329</v>
      </c>
      <c r="AD15" s="109">
        <f t="shared" si="6"/>
        <v>35.146804835924009</v>
      </c>
    </row>
    <row r="16" spans="1:30" ht="12" customHeight="1" x14ac:dyDescent="0.15">
      <c r="A16" s="11" t="s">
        <v>37</v>
      </c>
      <c r="B16" s="176">
        <v>507</v>
      </c>
      <c r="C16" s="177">
        <v>543</v>
      </c>
      <c r="D16" s="1">
        <f t="shared" si="0"/>
        <v>1050</v>
      </c>
      <c r="E16" s="176">
        <v>37</v>
      </c>
      <c r="F16" s="177">
        <v>43</v>
      </c>
      <c r="G16" s="1">
        <f t="shared" si="1"/>
        <v>80</v>
      </c>
      <c r="H16" s="176">
        <v>65</v>
      </c>
      <c r="I16" s="177">
        <v>78</v>
      </c>
      <c r="J16" s="1">
        <f t="shared" si="2"/>
        <v>143</v>
      </c>
      <c r="K16" s="176">
        <v>1</v>
      </c>
      <c r="L16" s="177">
        <v>0</v>
      </c>
      <c r="M16" s="1">
        <f t="shared" si="3"/>
        <v>1</v>
      </c>
      <c r="N16" s="176">
        <v>173</v>
      </c>
      <c r="O16" s="177">
        <v>141</v>
      </c>
      <c r="P16" s="1">
        <f t="shared" si="4"/>
        <v>314</v>
      </c>
      <c r="Q16" s="87">
        <f t="shared" si="7"/>
        <v>276</v>
      </c>
      <c r="R16" s="88">
        <f t="shared" si="7"/>
        <v>262</v>
      </c>
      <c r="S16" s="2">
        <f t="shared" si="5"/>
        <v>538</v>
      </c>
      <c r="T16" s="89">
        <f t="shared" si="8"/>
        <v>54.437869822485204</v>
      </c>
      <c r="U16" s="90">
        <f t="shared" si="8"/>
        <v>48.250460405156538</v>
      </c>
      <c r="V16" s="91">
        <f t="shared" si="8"/>
        <v>51.238095238095241</v>
      </c>
      <c r="W16" s="89">
        <f t="shared" si="9"/>
        <v>36.95652173913043</v>
      </c>
      <c r="X16" s="90">
        <f t="shared" si="9"/>
        <v>46.18320610687023</v>
      </c>
      <c r="Y16" s="92">
        <f t="shared" si="9"/>
        <v>41.449814126394052</v>
      </c>
      <c r="Z16" s="70" t="s">
        <v>11</v>
      </c>
      <c r="AA16" s="17">
        <f>AA15+1</f>
        <v>2</v>
      </c>
      <c r="AB16" s="89">
        <f t="shared" si="11"/>
        <v>34.122287968441817</v>
      </c>
      <c r="AC16" s="90">
        <f t="shared" si="6"/>
        <v>25.966850828729282</v>
      </c>
      <c r="AD16" s="91">
        <f t="shared" si="6"/>
        <v>29.904761904761905</v>
      </c>
    </row>
    <row r="17" spans="1:30" s="86" customFormat="1" ht="12" customHeight="1" x14ac:dyDescent="0.15">
      <c r="A17" s="37" t="s">
        <v>38</v>
      </c>
      <c r="B17" s="178">
        <v>1850</v>
      </c>
      <c r="C17" s="179">
        <v>1822</v>
      </c>
      <c r="D17" s="38">
        <f t="shared" si="0"/>
        <v>3672</v>
      </c>
      <c r="E17" s="178">
        <v>202</v>
      </c>
      <c r="F17" s="179">
        <v>197</v>
      </c>
      <c r="G17" s="38">
        <f t="shared" si="1"/>
        <v>399</v>
      </c>
      <c r="H17" s="178">
        <v>196</v>
      </c>
      <c r="I17" s="179">
        <v>275</v>
      </c>
      <c r="J17" s="38">
        <f t="shared" si="2"/>
        <v>471</v>
      </c>
      <c r="K17" s="178">
        <v>3</v>
      </c>
      <c r="L17" s="179">
        <v>2</v>
      </c>
      <c r="M17" s="38">
        <f t="shared" si="3"/>
        <v>5</v>
      </c>
      <c r="N17" s="178">
        <v>504</v>
      </c>
      <c r="O17" s="179">
        <v>430</v>
      </c>
      <c r="P17" s="38">
        <f t="shared" si="4"/>
        <v>934</v>
      </c>
      <c r="Q17" s="93">
        <f t="shared" si="7"/>
        <v>905</v>
      </c>
      <c r="R17" s="94">
        <f t="shared" si="7"/>
        <v>904</v>
      </c>
      <c r="S17" s="39">
        <f t="shared" si="5"/>
        <v>1809</v>
      </c>
      <c r="T17" s="95">
        <f t="shared" si="8"/>
        <v>48.918918918918919</v>
      </c>
      <c r="U17" s="96">
        <f t="shared" si="8"/>
        <v>49.615806805708011</v>
      </c>
      <c r="V17" s="97">
        <f t="shared" si="8"/>
        <v>49.264705882352942</v>
      </c>
      <c r="W17" s="95">
        <f t="shared" si="9"/>
        <v>43.97790055248619</v>
      </c>
      <c r="X17" s="96">
        <f t="shared" si="9"/>
        <v>52.212389380530979</v>
      </c>
      <c r="Y17" s="98">
        <f t="shared" si="9"/>
        <v>48.092868988391373</v>
      </c>
      <c r="Z17" s="71" t="s">
        <v>11</v>
      </c>
      <c r="AA17" s="40">
        <f>AA16+1</f>
        <v>3</v>
      </c>
      <c r="AB17" s="95">
        <f t="shared" si="11"/>
        <v>27.243243243243242</v>
      </c>
      <c r="AC17" s="96">
        <f t="shared" si="6"/>
        <v>23.600439077936333</v>
      </c>
      <c r="AD17" s="97">
        <f t="shared" si="6"/>
        <v>25.435729847494553</v>
      </c>
    </row>
    <row r="18" spans="1:30" ht="12" customHeight="1" x14ac:dyDescent="0.15">
      <c r="A18" s="11" t="s">
        <v>39</v>
      </c>
      <c r="B18" s="176">
        <v>146</v>
      </c>
      <c r="C18" s="177">
        <v>150</v>
      </c>
      <c r="D18" s="1">
        <f t="shared" si="0"/>
        <v>296</v>
      </c>
      <c r="E18" s="176">
        <v>22</v>
      </c>
      <c r="F18" s="177">
        <v>17</v>
      </c>
      <c r="G18" s="1">
        <f t="shared" si="1"/>
        <v>39</v>
      </c>
      <c r="H18" s="176">
        <v>15</v>
      </c>
      <c r="I18" s="177">
        <v>27</v>
      </c>
      <c r="J18" s="1">
        <f t="shared" si="2"/>
        <v>42</v>
      </c>
      <c r="K18" s="176">
        <v>2</v>
      </c>
      <c r="L18" s="177">
        <v>0</v>
      </c>
      <c r="M18" s="1">
        <f t="shared" si="3"/>
        <v>2</v>
      </c>
      <c r="N18" s="176">
        <v>60</v>
      </c>
      <c r="O18" s="177">
        <v>50</v>
      </c>
      <c r="P18" s="1">
        <f t="shared" si="4"/>
        <v>110</v>
      </c>
      <c r="Q18" s="87">
        <f t="shared" si="7"/>
        <v>99</v>
      </c>
      <c r="R18" s="88">
        <f t="shared" si="7"/>
        <v>94</v>
      </c>
      <c r="S18" s="2">
        <f t="shared" si="5"/>
        <v>193</v>
      </c>
      <c r="T18" s="89">
        <f t="shared" si="8"/>
        <v>67.808219178082197</v>
      </c>
      <c r="U18" s="90">
        <f t="shared" si="8"/>
        <v>62.666666666666671</v>
      </c>
      <c r="V18" s="91">
        <f t="shared" si="8"/>
        <v>65.202702702702695</v>
      </c>
      <c r="W18" s="89">
        <f t="shared" si="9"/>
        <v>37.373737373737377</v>
      </c>
      <c r="X18" s="90">
        <f t="shared" si="9"/>
        <v>46.808510638297875</v>
      </c>
      <c r="Y18" s="92">
        <f t="shared" si="9"/>
        <v>41.968911917098445</v>
      </c>
      <c r="Z18" s="70" t="s">
        <v>11</v>
      </c>
      <c r="AA18" s="17">
        <f>AA17+1</f>
        <v>4</v>
      </c>
      <c r="AB18" s="89">
        <f t="shared" si="11"/>
        <v>41.095890410958901</v>
      </c>
      <c r="AC18" s="90">
        <f t="shared" si="6"/>
        <v>33.333333333333329</v>
      </c>
      <c r="AD18" s="91">
        <f t="shared" si="6"/>
        <v>37.162162162162161</v>
      </c>
    </row>
    <row r="19" spans="1:30" s="86" customFormat="1" ht="12" customHeight="1" x14ac:dyDescent="0.15">
      <c r="A19" s="45" t="s">
        <v>40</v>
      </c>
      <c r="B19" s="180">
        <v>1809</v>
      </c>
      <c r="C19" s="181">
        <v>1601</v>
      </c>
      <c r="D19" s="46">
        <f t="shared" si="0"/>
        <v>3410</v>
      </c>
      <c r="E19" s="180">
        <v>154</v>
      </c>
      <c r="F19" s="181">
        <v>152</v>
      </c>
      <c r="G19" s="46">
        <f t="shared" si="1"/>
        <v>306</v>
      </c>
      <c r="H19" s="180">
        <v>187</v>
      </c>
      <c r="I19" s="181">
        <v>220</v>
      </c>
      <c r="J19" s="46">
        <f t="shared" si="2"/>
        <v>407</v>
      </c>
      <c r="K19" s="180">
        <v>3</v>
      </c>
      <c r="L19" s="181">
        <v>3</v>
      </c>
      <c r="M19" s="46">
        <f t="shared" si="3"/>
        <v>6</v>
      </c>
      <c r="N19" s="180">
        <v>502</v>
      </c>
      <c r="O19" s="181">
        <v>408</v>
      </c>
      <c r="P19" s="46">
        <f t="shared" si="4"/>
        <v>910</v>
      </c>
      <c r="Q19" s="111">
        <f t="shared" si="7"/>
        <v>846</v>
      </c>
      <c r="R19" s="112">
        <f t="shared" si="7"/>
        <v>783</v>
      </c>
      <c r="S19" s="47">
        <f t="shared" si="5"/>
        <v>1629</v>
      </c>
      <c r="T19" s="113">
        <f t="shared" si="8"/>
        <v>46.766169154228855</v>
      </c>
      <c r="U19" s="114">
        <f t="shared" si="8"/>
        <v>48.906933166770763</v>
      </c>
      <c r="V19" s="115">
        <f t="shared" si="8"/>
        <v>47.771260997067451</v>
      </c>
      <c r="W19" s="113">
        <f t="shared" si="9"/>
        <v>40.307328605200951</v>
      </c>
      <c r="X19" s="114">
        <f t="shared" si="9"/>
        <v>47.509578544061306</v>
      </c>
      <c r="Y19" s="116">
        <f t="shared" si="9"/>
        <v>43.769183548189069</v>
      </c>
      <c r="Z19" s="74" t="s">
        <v>11</v>
      </c>
      <c r="AA19" s="48">
        <f>AA18+1</f>
        <v>5</v>
      </c>
      <c r="AB19" s="113">
        <f t="shared" si="11"/>
        <v>27.750138197899393</v>
      </c>
      <c r="AC19" s="114">
        <f t="shared" si="6"/>
        <v>25.4840724547158</v>
      </c>
      <c r="AD19" s="115">
        <f t="shared" si="6"/>
        <v>26.686217008797652</v>
      </c>
    </row>
    <row r="20" spans="1:30" ht="12" customHeight="1" x14ac:dyDescent="0.15">
      <c r="A20" s="13" t="s">
        <v>41</v>
      </c>
      <c r="B20" s="182">
        <v>638</v>
      </c>
      <c r="C20" s="183">
        <v>666</v>
      </c>
      <c r="D20" s="28">
        <f t="shared" si="0"/>
        <v>1304</v>
      </c>
      <c r="E20" s="182">
        <v>85</v>
      </c>
      <c r="F20" s="183">
        <v>100</v>
      </c>
      <c r="G20" s="28">
        <f t="shared" si="1"/>
        <v>185</v>
      </c>
      <c r="H20" s="182">
        <v>46</v>
      </c>
      <c r="I20" s="183">
        <v>75</v>
      </c>
      <c r="J20" s="28">
        <f t="shared" si="2"/>
        <v>121</v>
      </c>
      <c r="K20" s="182">
        <v>1</v>
      </c>
      <c r="L20" s="183">
        <v>2</v>
      </c>
      <c r="M20" s="28">
        <f t="shared" si="3"/>
        <v>3</v>
      </c>
      <c r="N20" s="182">
        <v>215</v>
      </c>
      <c r="O20" s="183">
        <v>197</v>
      </c>
      <c r="P20" s="28">
        <f t="shared" si="4"/>
        <v>412</v>
      </c>
      <c r="Q20" s="117">
        <f t="shared" si="7"/>
        <v>347</v>
      </c>
      <c r="R20" s="118">
        <f t="shared" si="7"/>
        <v>374</v>
      </c>
      <c r="S20" s="29">
        <f t="shared" si="5"/>
        <v>721</v>
      </c>
      <c r="T20" s="119">
        <f t="shared" si="8"/>
        <v>54.388714733542322</v>
      </c>
      <c r="U20" s="120">
        <f t="shared" si="8"/>
        <v>56.156156156156158</v>
      </c>
      <c r="V20" s="121">
        <f t="shared" si="8"/>
        <v>55.29141104294478</v>
      </c>
      <c r="W20" s="119">
        <f t="shared" si="9"/>
        <v>37.752161383285305</v>
      </c>
      <c r="X20" s="120">
        <f t="shared" si="9"/>
        <v>46.791443850267378</v>
      </c>
      <c r="Y20" s="122">
        <f t="shared" si="9"/>
        <v>42.441054091539527</v>
      </c>
      <c r="Z20" s="75" t="s">
        <v>12</v>
      </c>
      <c r="AA20" s="19">
        <v>1</v>
      </c>
      <c r="AB20" s="119">
        <f t="shared" si="11"/>
        <v>33.699059561128522</v>
      </c>
      <c r="AC20" s="120">
        <f t="shared" si="6"/>
        <v>29.57957957957958</v>
      </c>
      <c r="AD20" s="121">
        <f t="shared" si="6"/>
        <v>31.595092024539877</v>
      </c>
    </row>
    <row r="21" spans="1:30" s="86" customFormat="1" ht="12" customHeight="1" x14ac:dyDescent="0.15">
      <c r="A21" s="37" t="s">
        <v>42</v>
      </c>
      <c r="B21" s="178">
        <v>474</v>
      </c>
      <c r="C21" s="179">
        <v>437</v>
      </c>
      <c r="D21" s="38">
        <f t="shared" si="0"/>
        <v>911</v>
      </c>
      <c r="E21" s="178">
        <v>81</v>
      </c>
      <c r="F21" s="179">
        <v>86</v>
      </c>
      <c r="G21" s="38">
        <f t="shared" si="1"/>
        <v>167</v>
      </c>
      <c r="H21" s="178">
        <v>35</v>
      </c>
      <c r="I21" s="179">
        <v>58</v>
      </c>
      <c r="J21" s="38">
        <f t="shared" si="2"/>
        <v>93</v>
      </c>
      <c r="K21" s="178">
        <v>1</v>
      </c>
      <c r="L21" s="179">
        <v>0</v>
      </c>
      <c r="M21" s="38">
        <f t="shared" si="3"/>
        <v>1</v>
      </c>
      <c r="N21" s="178">
        <v>153</v>
      </c>
      <c r="O21" s="179">
        <v>129</v>
      </c>
      <c r="P21" s="38">
        <f t="shared" si="4"/>
        <v>282</v>
      </c>
      <c r="Q21" s="93">
        <f t="shared" si="7"/>
        <v>270</v>
      </c>
      <c r="R21" s="94">
        <f t="shared" si="7"/>
        <v>273</v>
      </c>
      <c r="S21" s="39">
        <f t="shared" si="5"/>
        <v>543</v>
      </c>
      <c r="T21" s="95">
        <f t="shared" si="8"/>
        <v>56.962025316455701</v>
      </c>
      <c r="U21" s="96">
        <f t="shared" si="8"/>
        <v>62.471395881006863</v>
      </c>
      <c r="V21" s="97">
        <f t="shared" si="8"/>
        <v>59.60482985729967</v>
      </c>
      <c r="W21" s="95">
        <f t="shared" si="9"/>
        <v>42.962962962962962</v>
      </c>
      <c r="X21" s="96">
        <f t="shared" si="9"/>
        <v>52.747252747252752</v>
      </c>
      <c r="Y21" s="98">
        <f t="shared" si="9"/>
        <v>47.882136279926335</v>
      </c>
      <c r="Z21" s="71" t="s">
        <v>12</v>
      </c>
      <c r="AA21" s="40">
        <f>AA20+1</f>
        <v>2</v>
      </c>
      <c r="AB21" s="95">
        <f t="shared" si="11"/>
        <v>32.278481012658226</v>
      </c>
      <c r="AC21" s="96">
        <f t="shared" si="6"/>
        <v>29.51945080091533</v>
      </c>
      <c r="AD21" s="97">
        <f t="shared" si="6"/>
        <v>30.954994511525797</v>
      </c>
    </row>
    <row r="22" spans="1:30" ht="12" customHeight="1" x14ac:dyDescent="0.15">
      <c r="A22" s="12" t="s">
        <v>43</v>
      </c>
      <c r="B22" s="184">
        <v>366</v>
      </c>
      <c r="C22" s="185">
        <v>350</v>
      </c>
      <c r="D22" s="3">
        <f t="shared" si="0"/>
        <v>716</v>
      </c>
      <c r="E22" s="184">
        <v>46</v>
      </c>
      <c r="F22" s="185">
        <v>43</v>
      </c>
      <c r="G22" s="3">
        <f t="shared" si="1"/>
        <v>89</v>
      </c>
      <c r="H22" s="184">
        <v>20</v>
      </c>
      <c r="I22" s="185">
        <v>35</v>
      </c>
      <c r="J22" s="3">
        <f t="shared" si="2"/>
        <v>55</v>
      </c>
      <c r="K22" s="184">
        <v>1</v>
      </c>
      <c r="L22" s="185">
        <v>0</v>
      </c>
      <c r="M22" s="3">
        <f t="shared" si="3"/>
        <v>1</v>
      </c>
      <c r="N22" s="184">
        <v>131</v>
      </c>
      <c r="O22" s="185">
        <v>118</v>
      </c>
      <c r="P22" s="3">
        <f t="shared" si="4"/>
        <v>249</v>
      </c>
      <c r="Q22" s="99">
        <f t="shared" si="7"/>
        <v>198</v>
      </c>
      <c r="R22" s="100">
        <f t="shared" si="7"/>
        <v>196</v>
      </c>
      <c r="S22" s="4">
        <f t="shared" si="5"/>
        <v>394</v>
      </c>
      <c r="T22" s="101">
        <f t="shared" si="8"/>
        <v>54.098360655737707</v>
      </c>
      <c r="U22" s="102">
        <f t="shared" si="8"/>
        <v>56.000000000000007</v>
      </c>
      <c r="V22" s="103">
        <f t="shared" si="8"/>
        <v>55.027932960893857</v>
      </c>
      <c r="W22" s="101">
        <f t="shared" si="9"/>
        <v>33.333333333333329</v>
      </c>
      <c r="X22" s="102">
        <f t="shared" si="9"/>
        <v>39.795918367346935</v>
      </c>
      <c r="Y22" s="104">
        <f t="shared" si="9"/>
        <v>36.548223350253807</v>
      </c>
      <c r="Z22" s="72" t="s">
        <v>12</v>
      </c>
      <c r="AA22" s="18">
        <f>AA21+1</f>
        <v>3</v>
      </c>
      <c r="AB22" s="101">
        <f t="shared" si="11"/>
        <v>35.79234972677596</v>
      </c>
      <c r="AC22" s="102">
        <f t="shared" si="6"/>
        <v>33.714285714285715</v>
      </c>
      <c r="AD22" s="103">
        <f t="shared" si="6"/>
        <v>34.77653631284916</v>
      </c>
    </row>
    <row r="23" spans="1:30" s="86" customFormat="1" ht="12" customHeight="1" x14ac:dyDescent="0.15">
      <c r="A23" s="41" t="s">
        <v>44</v>
      </c>
      <c r="B23" s="174">
        <v>334</v>
      </c>
      <c r="C23" s="175">
        <v>414</v>
      </c>
      <c r="D23" s="42">
        <f t="shared" si="0"/>
        <v>748</v>
      </c>
      <c r="E23" s="174">
        <v>45</v>
      </c>
      <c r="F23" s="175">
        <v>53</v>
      </c>
      <c r="G23" s="42">
        <f t="shared" si="1"/>
        <v>98</v>
      </c>
      <c r="H23" s="174">
        <v>20</v>
      </c>
      <c r="I23" s="175">
        <v>36</v>
      </c>
      <c r="J23" s="42">
        <f t="shared" si="2"/>
        <v>56</v>
      </c>
      <c r="K23" s="174">
        <v>1</v>
      </c>
      <c r="L23" s="175">
        <v>2</v>
      </c>
      <c r="M23" s="42">
        <f t="shared" si="3"/>
        <v>3</v>
      </c>
      <c r="N23" s="174">
        <v>162</v>
      </c>
      <c r="O23" s="175">
        <v>147</v>
      </c>
      <c r="P23" s="42">
        <f t="shared" si="4"/>
        <v>309</v>
      </c>
      <c r="Q23" s="105">
        <f t="shared" si="7"/>
        <v>228</v>
      </c>
      <c r="R23" s="106">
        <f t="shared" si="7"/>
        <v>238</v>
      </c>
      <c r="S23" s="43">
        <f t="shared" si="5"/>
        <v>466</v>
      </c>
      <c r="T23" s="107">
        <f t="shared" si="8"/>
        <v>68.263473053892227</v>
      </c>
      <c r="U23" s="108">
        <f t="shared" si="8"/>
        <v>57.487922705314013</v>
      </c>
      <c r="V23" s="109">
        <f t="shared" si="8"/>
        <v>62.299465240641716</v>
      </c>
      <c r="W23" s="107">
        <f t="shared" si="9"/>
        <v>28.508771929824562</v>
      </c>
      <c r="X23" s="108">
        <f t="shared" si="9"/>
        <v>37.394957983193279</v>
      </c>
      <c r="Y23" s="110">
        <f t="shared" si="9"/>
        <v>33.047210300429185</v>
      </c>
      <c r="Z23" s="73" t="s">
        <v>13</v>
      </c>
      <c r="AA23" s="44">
        <v>1</v>
      </c>
      <c r="AB23" s="107">
        <f t="shared" si="11"/>
        <v>48.50299401197605</v>
      </c>
      <c r="AC23" s="108">
        <f t="shared" si="6"/>
        <v>35.507246376811594</v>
      </c>
      <c r="AD23" s="109">
        <f t="shared" si="6"/>
        <v>41.310160427807489</v>
      </c>
    </row>
    <row r="24" spans="1:30" ht="12" customHeight="1" x14ac:dyDescent="0.15">
      <c r="A24" s="12" t="s">
        <v>45</v>
      </c>
      <c r="B24" s="184">
        <v>52</v>
      </c>
      <c r="C24" s="185">
        <v>50</v>
      </c>
      <c r="D24" s="3">
        <f t="shared" si="0"/>
        <v>102</v>
      </c>
      <c r="E24" s="184">
        <v>13</v>
      </c>
      <c r="F24" s="185">
        <v>12</v>
      </c>
      <c r="G24" s="3">
        <f t="shared" si="1"/>
        <v>25</v>
      </c>
      <c r="H24" s="184">
        <v>1</v>
      </c>
      <c r="I24" s="185">
        <v>2</v>
      </c>
      <c r="J24" s="3">
        <f t="shared" si="2"/>
        <v>3</v>
      </c>
      <c r="K24" s="184">
        <v>0</v>
      </c>
      <c r="L24" s="185">
        <v>0</v>
      </c>
      <c r="M24" s="3">
        <f t="shared" si="3"/>
        <v>0</v>
      </c>
      <c r="N24" s="184">
        <v>27</v>
      </c>
      <c r="O24" s="185">
        <v>25</v>
      </c>
      <c r="P24" s="3">
        <f t="shared" si="4"/>
        <v>52</v>
      </c>
      <c r="Q24" s="99">
        <f t="shared" si="7"/>
        <v>41</v>
      </c>
      <c r="R24" s="100">
        <f t="shared" si="7"/>
        <v>39</v>
      </c>
      <c r="S24" s="4">
        <f t="shared" si="5"/>
        <v>80</v>
      </c>
      <c r="T24" s="101">
        <f t="shared" si="8"/>
        <v>78.84615384615384</v>
      </c>
      <c r="U24" s="102">
        <f t="shared" si="8"/>
        <v>78</v>
      </c>
      <c r="V24" s="103">
        <f t="shared" si="8"/>
        <v>78.431372549019613</v>
      </c>
      <c r="W24" s="101">
        <f t="shared" si="9"/>
        <v>34.146341463414636</v>
      </c>
      <c r="X24" s="102">
        <f t="shared" si="9"/>
        <v>35.897435897435898</v>
      </c>
      <c r="Y24" s="104">
        <f t="shared" si="9"/>
        <v>35</v>
      </c>
      <c r="Z24" s="72" t="s">
        <v>13</v>
      </c>
      <c r="AA24" s="18">
        <f>AA23+1</f>
        <v>2</v>
      </c>
      <c r="AB24" s="101">
        <f t="shared" si="11"/>
        <v>51.923076923076927</v>
      </c>
      <c r="AC24" s="102">
        <f t="shared" si="6"/>
        <v>50</v>
      </c>
      <c r="AD24" s="103">
        <f t="shared" si="6"/>
        <v>50.980392156862742</v>
      </c>
    </row>
    <row r="25" spans="1:30" s="86" customFormat="1" ht="12" customHeight="1" x14ac:dyDescent="0.15">
      <c r="A25" s="41" t="s">
        <v>46</v>
      </c>
      <c r="B25" s="174">
        <v>260</v>
      </c>
      <c r="C25" s="175">
        <v>272</v>
      </c>
      <c r="D25" s="42">
        <f t="shared" si="0"/>
        <v>532</v>
      </c>
      <c r="E25" s="174">
        <v>48</v>
      </c>
      <c r="F25" s="175">
        <v>39</v>
      </c>
      <c r="G25" s="42">
        <f t="shared" si="1"/>
        <v>87</v>
      </c>
      <c r="H25" s="174">
        <v>24</v>
      </c>
      <c r="I25" s="175">
        <v>29</v>
      </c>
      <c r="J25" s="42">
        <f t="shared" si="2"/>
        <v>53</v>
      </c>
      <c r="K25" s="174">
        <v>1</v>
      </c>
      <c r="L25" s="175">
        <v>1</v>
      </c>
      <c r="M25" s="42">
        <f t="shared" si="3"/>
        <v>2</v>
      </c>
      <c r="N25" s="174">
        <v>86</v>
      </c>
      <c r="O25" s="175">
        <v>74</v>
      </c>
      <c r="P25" s="42">
        <f t="shared" si="4"/>
        <v>160</v>
      </c>
      <c r="Q25" s="105">
        <f t="shared" si="7"/>
        <v>159</v>
      </c>
      <c r="R25" s="106">
        <f t="shared" si="7"/>
        <v>143</v>
      </c>
      <c r="S25" s="43">
        <f t="shared" si="5"/>
        <v>302</v>
      </c>
      <c r="T25" s="107">
        <f t="shared" si="8"/>
        <v>61.15384615384616</v>
      </c>
      <c r="U25" s="108">
        <f t="shared" si="8"/>
        <v>52.57352941176471</v>
      </c>
      <c r="V25" s="109">
        <f t="shared" si="8"/>
        <v>56.766917293233085</v>
      </c>
      <c r="W25" s="107">
        <f t="shared" si="9"/>
        <v>45.283018867924532</v>
      </c>
      <c r="X25" s="108">
        <f t="shared" si="9"/>
        <v>47.552447552447553</v>
      </c>
      <c r="Y25" s="110">
        <f t="shared" si="9"/>
        <v>46.357615894039732</v>
      </c>
      <c r="Z25" s="73" t="s">
        <v>14</v>
      </c>
      <c r="AA25" s="44">
        <v>1</v>
      </c>
      <c r="AB25" s="107">
        <f t="shared" si="11"/>
        <v>33.076923076923073</v>
      </c>
      <c r="AC25" s="108">
        <f t="shared" si="6"/>
        <v>27.205882352941174</v>
      </c>
      <c r="AD25" s="109">
        <f t="shared" si="6"/>
        <v>30.075187969924812</v>
      </c>
    </row>
    <row r="26" spans="1:30" ht="12" customHeight="1" x14ac:dyDescent="0.15">
      <c r="A26" s="12" t="s">
        <v>47</v>
      </c>
      <c r="B26" s="184">
        <v>119</v>
      </c>
      <c r="C26" s="185">
        <v>115</v>
      </c>
      <c r="D26" s="3">
        <f t="shared" si="0"/>
        <v>234</v>
      </c>
      <c r="E26" s="184">
        <v>29</v>
      </c>
      <c r="F26" s="185">
        <v>26</v>
      </c>
      <c r="G26" s="3">
        <f t="shared" si="1"/>
        <v>55</v>
      </c>
      <c r="H26" s="184">
        <v>16</v>
      </c>
      <c r="I26" s="185">
        <v>20</v>
      </c>
      <c r="J26" s="3">
        <f t="shared" si="2"/>
        <v>36</v>
      </c>
      <c r="K26" s="184">
        <v>0</v>
      </c>
      <c r="L26" s="185">
        <v>0</v>
      </c>
      <c r="M26" s="3">
        <f t="shared" si="3"/>
        <v>0</v>
      </c>
      <c r="N26" s="184">
        <v>32</v>
      </c>
      <c r="O26" s="185">
        <v>23</v>
      </c>
      <c r="P26" s="3">
        <f t="shared" si="4"/>
        <v>55</v>
      </c>
      <c r="Q26" s="99">
        <f t="shared" si="7"/>
        <v>77</v>
      </c>
      <c r="R26" s="100">
        <f t="shared" si="7"/>
        <v>69</v>
      </c>
      <c r="S26" s="4">
        <f t="shared" si="5"/>
        <v>146</v>
      </c>
      <c r="T26" s="101">
        <f t="shared" si="8"/>
        <v>64.705882352941174</v>
      </c>
      <c r="U26" s="102">
        <f t="shared" si="8"/>
        <v>60</v>
      </c>
      <c r="V26" s="103">
        <f t="shared" si="8"/>
        <v>62.393162393162392</v>
      </c>
      <c r="W26" s="101">
        <f t="shared" si="9"/>
        <v>58.441558441558442</v>
      </c>
      <c r="X26" s="102">
        <f t="shared" si="9"/>
        <v>66.666666666666657</v>
      </c>
      <c r="Y26" s="104">
        <f t="shared" si="9"/>
        <v>62.328767123287676</v>
      </c>
      <c r="Z26" s="72" t="s">
        <v>14</v>
      </c>
      <c r="AA26" s="18">
        <f>AA25+1</f>
        <v>2</v>
      </c>
      <c r="AB26" s="101">
        <f t="shared" si="11"/>
        <v>26.890756302521009</v>
      </c>
      <c r="AC26" s="102">
        <f t="shared" si="6"/>
        <v>20</v>
      </c>
      <c r="AD26" s="103">
        <f t="shared" si="6"/>
        <v>23.504273504273502</v>
      </c>
    </row>
    <row r="27" spans="1:30" s="86" customFormat="1" ht="12" customHeight="1" x14ac:dyDescent="0.15">
      <c r="A27" s="41" t="s">
        <v>48</v>
      </c>
      <c r="B27" s="174">
        <v>220</v>
      </c>
      <c r="C27" s="175">
        <v>237</v>
      </c>
      <c r="D27" s="42">
        <f t="shared" si="0"/>
        <v>457</v>
      </c>
      <c r="E27" s="174">
        <v>48</v>
      </c>
      <c r="F27" s="175">
        <v>44</v>
      </c>
      <c r="G27" s="42">
        <f t="shared" si="1"/>
        <v>92</v>
      </c>
      <c r="H27" s="174">
        <v>10</v>
      </c>
      <c r="I27" s="175">
        <v>18</v>
      </c>
      <c r="J27" s="42">
        <f t="shared" si="2"/>
        <v>28</v>
      </c>
      <c r="K27" s="174">
        <v>1</v>
      </c>
      <c r="L27" s="175">
        <v>1</v>
      </c>
      <c r="M27" s="42">
        <f t="shared" si="3"/>
        <v>2</v>
      </c>
      <c r="N27" s="174">
        <v>91</v>
      </c>
      <c r="O27" s="175">
        <v>89</v>
      </c>
      <c r="P27" s="42">
        <f t="shared" si="4"/>
        <v>180</v>
      </c>
      <c r="Q27" s="105">
        <f t="shared" si="7"/>
        <v>150</v>
      </c>
      <c r="R27" s="106">
        <f t="shared" si="7"/>
        <v>152</v>
      </c>
      <c r="S27" s="43">
        <f t="shared" si="5"/>
        <v>302</v>
      </c>
      <c r="T27" s="107">
        <f t="shared" si="8"/>
        <v>68.181818181818173</v>
      </c>
      <c r="U27" s="108">
        <f t="shared" si="8"/>
        <v>64.135021097046419</v>
      </c>
      <c r="V27" s="109">
        <f t="shared" si="8"/>
        <v>66.083150984682717</v>
      </c>
      <c r="W27" s="107">
        <f t="shared" si="9"/>
        <v>38.666666666666664</v>
      </c>
      <c r="X27" s="108">
        <f t="shared" si="9"/>
        <v>40.789473684210527</v>
      </c>
      <c r="Y27" s="110">
        <f t="shared" si="9"/>
        <v>39.735099337748345</v>
      </c>
      <c r="Z27" s="73" t="s">
        <v>15</v>
      </c>
      <c r="AA27" s="44">
        <v>1</v>
      </c>
      <c r="AB27" s="107">
        <f t="shared" si="11"/>
        <v>41.363636363636367</v>
      </c>
      <c r="AC27" s="108">
        <f t="shared" si="6"/>
        <v>37.552742616033754</v>
      </c>
      <c r="AD27" s="109">
        <f t="shared" si="6"/>
        <v>39.387308533916851</v>
      </c>
    </row>
    <row r="28" spans="1:30" ht="12" customHeight="1" x14ac:dyDescent="0.15">
      <c r="A28" s="11" t="s">
        <v>49</v>
      </c>
      <c r="B28" s="176">
        <v>139</v>
      </c>
      <c r="C28" s="177">
        <v>111</v>
      </c>
      <c r="D28" s="1">
        <f t="shared" si="0"/>
        <v>250</v>
      </c>
      <c r="E28" s="176">
        <v>29</v>
      </c>
      <c r="F28" s="177">
        <v>10</v>
      </c>
      <c r="G28" s="1">
        <f t="shared" si="1"/>
        <v>39</v>
      </c>
      <c r="H28" s="176">
        <v>7</v>
      </c>
      <c r="I28" s="177">
        <v>13</v>
      </c>
      <c r="J28" s="1">
        <f t="shared" si="2"/>
        <v>20</v>
      </c>
      <c r="K28" s="176">
        <v>0</v>
      </c>
      <c r="L28" s="177">
        <v>0</v>
      </c>
      <c r="M28" s="1">
        <f t="shared" si="3"/>
        <v>0</v>
      </c>
      <c r="N28" s="176">
        <v>58</v>
      </c>
      <c r="O28" s="177">
        <v>36</v>
      </c>
      <c r="P28" s="1">
        <f t="shared" si="4"/>
        <v>94</v>
      </c>
      <c r="Q28" s="87">
        <f t="shared" si="7"/>
        <v>94</v>
      </c>
      <c r="R28" s="88">
        <f t="shared" si="7"/>
        <v>59</v>
      </c>
      <c r="S28" s="2">
        <f t="shared" si="5"/>
        <v>153</v>
      </c>
      <c r="T28" s="89">
        <f t="shared" si="8"/>
        <v>67.625899280575538</v>
      </c>
      <c r="U28" s="90">
        <f t="shared" si="8"/>
        <v>53.153153153153156</v>
      </c>
      <c r="V28" s="91">
        <f t="shared" si="8"/>
        <v>61.199999999999996</v>
      </c>
      <c r="W28" s="89">
        <f t="shared" si="9"/>
        <v>38.297872340425535</v>
      </c>
      <c r="X28" s="90">
        <f t="shared" si="9"/>
        <v>38.983050847457626</v>
      </c>
      <c r="Y28" s="92">
        <f t="shared" si="9"/>
        <v>38.562091503267979</v>
      </c>
      <c r="Z28" s="70" t="s">
        <v>15</v>
      </c>
      <c r="AA28" s="17">
        <f>AA27+1</f>
        <v>2</v>
      </c>
      <c r="AB28" s="89">
        <f t="shared" si="11"/>
        <v>41.726618705035975</v>
      </c>
      <c r="AC28" s="90">
        <f t="shared" si="6"/>
        <v>32.432432432432435</v>
      </c>
      <c r="AD28" s="91">
        <f t="shared" si="6"/>
        <v>37.6</v>
      </c>
    </row>
    <row r="29" spans="1:30" s="86" customFormat="1" ht="12" customHeight="1" x14ac:dyDescent="0.15">
      <c r="A29" s="37" t="s">
        <v>50</v>
      </c>
      <c r="B29" s="178">
        <v>124</v>
      </c>
      <c r="C29" s="179">
        <v>119</v>
      </c>
      <c r="D29" s="38">
        <f t="shared" si="0"/>
        <v>243</v>
      </c>
      <c r="E29" s="178">
        <v>17</v>
      </c>
      <c r="F29" s="179">
        <v>13</v>
      </c>
      <c r="G29" s="38">
        <f t="shared" si="1"/>
        <v>30</v>
      </c>
      <c r="H29" s="178">
        <v>6</v>
      </c>
      <c r="I29" s="179">
        <v>13</v>
      </c>
      <c r="J29" s="38">
        <f t="shared" si="2"/>
        <v>19</v>
      </c>
      <c r="K29" s="178">
        <v>0</v>
      </c>
      <c r="L29" s="179">
        <v>0</v>
      </c>
      <c r="M29" s="38">
        <f t="shared" si="3"/>
        <v>0</v>
      </c>
      <c r="N29" s="178">
        <v>48</v>
      </c>
      <c r="O29" s="179">
        <v>32</v>
      </c>
      <c r="P29" s="38">
        <f t="shared" si="4"/>
        <v>80</v>
      </c>
      <c r="Q29" s="93">
        <f t="shared" si="7"/>
        <v>71</v>
      </c>
      <c r="R29" s="94">
        <f t="shared" si="7"/>
        <v>58</v>
      </c>
      <c r="S29" s="39">
        <f t="shared" si="5"/>
        <v>129</v>
      </c>
      <c r="T29" s="95">
        <f t="shared" si="8"/>
        <v>57.258064516129039</v>
      </c>
      <c r="U29" s="96">
        <f t="shared" si="8"/>
        <v>48.739495798319325</v>
      </c>
      <c r="V29" s="97">
        <f t="shared" si="8"/>
        <v>53.086419753086425</v>
      </c>
      <c r="W29" s="95">
        <f t="shared" si="9"/>
        <v>32.394366197183103</v>
      </c>
      <c r="X29" s="96">
        <f t="shared" si="9"/>
        <v>44.827586206896555</v>
      </c>
      <c r="Y29" s="98">
        <f t="shared" si="9"/>
        <v>37.984496124031011</v>
      </c>
      <c r="Z29" s="71" t="s">
        <v>15</v>
      </c>
      <c r="AA29" s="40">
        <f>AA28+1</f>
        <v>3</v>
      </c>
      <c r="AB29" s="95">
        <f t="shared" si="11"/>
        <v>38.70967741935484</v>
      </c>
      <c r="AC29" s="96">
        <f t="shared" si="6"/>
        <v>26.890756302521009</v>
      </c>
      <c r="AD29" s="97">
        <f t="shared" si="6"/>
        <v>32.921810699588477</v>
      </c>
    </row>
    <row r="30" spans="1:30" ht="12" customHeight="1" x14ac:dyDescent="0.15">
      <c r="A30" s="12" t="s">
        <v>51</v>
      </c>
      <c r="B30" s="184">
        <v>99</v>
      </c>
      <c r="C30" s="185">
        <v>97</v>
      </c>
      <c r="D30" s="3">
        <f t="shared" si="0"/>
        <v>196</v>
      </c>
      <c r="E30" s="184">
        <v>17</v>
      </c>
      <c r="F30" s="185">
        <v>22</v>
      </c>
      <c r="G30" s="3">
        <f t="shared" si="1"/>
        <v>39</v>
      </c>
      <c r="H30" s="184">
        <v>5</v>
      </c>
      <c r="I30" s="185">
        <v>7</v>
      </c>
      <c r="J30" s="3">
        <f t="shared" si="2"/>
        <v>12</v>
      </c>
      <c r="K30" s="184">
        <v>0</v>
      </c>
      <c r="L30" s="185">
        <v>0</v>
      </c>
      <c r="M30" s="3">
        <f t="shared" si="3"/>
        <v>0</v>
      </c>
      <c r="N30" s="184">
        <v>32</v>
      </c>
      <c r="O30" s="185">
        <v>33</v>
      </c>
      <c r="P30" s="3">
        <f t="shared" si="4"/>
        <v>65</v>
      </c>
      <c r="Q30" s="99">
        <f t="shared" si="7"/>
        <v>54</v>
      </c>
      <c r="R30" s="100">
        <f t="shared" si="7"/>
        <v>62</v>
      </c>
      <c r="S30" s="4">
        <f t="shared" si="5"/>
        <v>116</v>
      </c>
      <c r="T30" s="101">
        <f t="shared" si="8"/>
        <v>54.54545454545454</v>
      </c>
      <c r="U30" s="102">
        <f t="shared" si="8"/>
        <v>63.917525773195869</v>
      </c>
      <c r="V30" s="103">
        <f t="shared" si="8"/>
        <v>59.183673469387756</v>
      </c>
      <c r="W30" s="101">
        <f t="shared" si="9"/>
        <v>40.74074074074074</v>
      </c>
      <c r="X30" s="102">
        <f t="shared" si="9"/>
        <v>46.774193548387096</v>
      </c>
      <c r="Y30" s="104">
        <f t="shared" si="9"/>
        <v>43.96551724137931</v>
      </c>
      <c r="Z30" s="72" t="s">
        <v>15</v>
      </c>
      <c r="AA30" s="18">
        <f>AA29+1</f>
        <v>4</v>
      </c>
      <c r="AB30" s="101">
        <f t="shared" si="11"/>
        <v>32.323232323232325</v>
      </c>
      <c r="AC30" s="102">
        <f t="shared" si="6"/>
        <v>34.020618556701031</v>
      </c>
      <c r="AD30" s="103">
        <f t="shared" si="6"/>
        <v>33.163265306122447</v>
      </c>
    </row>
    <row r="31" spans="1:30" s="86" customFormat="1" ht="12" customHeight="1" x14ac:dyDescent="0.15">
      <c r="A31" s="41" t="s">
        <v>52</v>
      </c>
      <c r="B31" s="174">
        <v>281</v>
      </c>
      <c r="C31" s="175">
        <v>287</v>
      </c>
      <c r="D31" s="42">
        <f t="shared" si="0"/>
        <v>568</v>
      </c>
      <c r="E31" s="174">
        <v>61</v>
      </c>
      <c r="F31" s="175">
        <v>58</v>
      </c>
      <c r="G31" s="42">
        <f t="shared" si="1"/>
        <v>119</v>
      </c>
      <c r="H31" s="174">
        <v>26</v>
      </c>
      <c r="I31" s="175">
        <v>36</v>
      </c>
      <c r="J31" s="42">
        <f t="shared" si="2"/>
        <v>62</v>
      </c>
      <c r="K31" s="174">
        <v>1</v>
      </c>
      <c r="L31" s="175">
        <v>0</v>
      </c>
      <c r="M31" s="42">
        <f t="shared" si="3"/>
        <v>1</v>
      </c>
      <c r="N31" s="174">
        <v>83</v>
      </c>
      <c r="O31" s="175">
        <v>68</v>
      </c>
      <c r="P31" s="42">
        <f t="shared" si="4"/>
        <v>151</v>
      </c>
      <c r="Q31" s="105">
        <f t="shared" si="7"/>
        <v>171</v>
      </c>
      <c r="R31" s="106">
        <f t="shared" si="7"/>
        <v>162</v>
      </c>
      <c r="S31" s="43">
        <f t="shared" si="5"/>
        <v>333</v>
      </c>
      <c r="T31" s="107">
        <f t="shared" si="8"/>
        <v>60.854092526690394</v>
      </c>
      <c r="U31" s="108">
        <f t="shared" si="8"/>
        <v>56.445993031358888</v>
      </c>
      <c r="V31" s="109">
        <f t="shared" si="8"/>
        <v>58.626760563380287</v>
      </c>
      <c r="W31" s="107">
        <f t="shared" si="9"/>
        <v>50.877192982456144</v>
      </c>
      <c r="X31" s="108">
        <f t="shared" si="9"/>
        <v>58.024691358024697</v>
      </c>
      <c r="Y31" s="110">
        <f t="shared" si="9"/>
        <v>54.354354354354349</v>
      </c>
      <c r="Z31" s="73" t="s">
        <v>16</v>
      </c>
      <c r="AA31" s="44">
        <v>1</v>
      </c>
      <c r="AB31" s="107">
        <f t="shared" si="11"/>
        <v>29.537366548042705</v>
      </c>
      <c r="AC31" s="108">
        <f t="shared" si="6"/>
        <v>23.693379790940767</v>
      </c>
      <c r="AD31" s="109">
        <f t="shared" si="6"/>
        <v>26.58450704225352</v>
      </c>
    </row>
    <row r="32" spans="1:30" ht="12" customHeight="1" x14ac:dyDescent="0.15">
      <c r="A32" s="12" t="s">
        <v>53</v>
      </c>
      <c r="B32" s="184">
        <v>48</v>
      </c>
      <c r="C32" s="185">
        <v>39</v>
      </c>
      <c r="D32" s="3">
        <f t="shared" si="0"/>
        <v>87</v>
      </c>
      <c r="E32" s="184">
        <v>10</v>
      </c>
      <c r="F32" s="185">
        <v>9</v>
      </c>
      <c r="G32" s="3">
        <f t="shared" si="1"/>
        <v>19</v>
      </c>
      <c r="H32" s="184">
        <v>4</v>
      </c>
      <c r="I32" s="185">
        <v>4</v>
      </c>
      <c r="J32" s="3">
        <f t="shared" si="2"/>
        <v>8</v>
      </c>
      <c r="K32" s="184">
        <v>1</v>
      </c>
      <c r="L32" s="185">
        <v>0</v>
      </c>
      <c r="M32" s="3">
        <f t="shared" si="3"/>
        <v>1</v>
      </c>
      <c r="N32" s="184">
        <v>22</v>
      </c>
      <c r="O32" s="185">
        <v>15</v>
      </c>
      <c r="P32" s="3">
        <f t="shared" si="4"/>
        <v>37</v>
      </c>
      <c r="Q32" s="99">
        <f t="shared" si="7"/>
        <v>37</v>
      </c>
      <c r="R32" s="100">
        <f t="shared" si="7"/>
        <v>28</v>
      </c>
      <c r="S32" s="4">
        <f t="shared" si="5"/>
        <v>65</v>
      </c>
      <c r="T32" s="101">
        <f t="shared" si="8"/>
        <v>77.083333333333343</v>
      </c>
      <c r="U32" s="102">
        <f t="shared" si="8"/>
        <v>71.794871794871796</v>
      </c>
      <c r="V32" s="103">
        <f t="shared" si="8"/>
        <v>74.712643678160916</v>
      </c>
      <c r="W32" s="101">
        <f t="shared" si="9"/>
        <v>37.837837837837839</v>
      </c>
      <c r="X32" s="102">
        <f t="shared" si="9"/>
        <v>46.428571428571431</v>
      </c>
      <c r="Y32" s="104">
        <f t="shared" si="9"/>
        <v>41.53846153846154</v>
      </c>
      <c r="Z32" s="72" t="s">
        <v>16</v>
      </c>
      <c r="AA32" s="18">
        <f>AA31+1</f>
        <v>2</v>
      </c>
      <c r="AB32" s="101">
        <f t="shared" si="11"/>
        <v>45.833333333333329</v>
      </c>
      <c r="AC32" s="102">
        <f t="shared" si="6"/>
        <v>38.461538461538467</v>
      </c>
      <c r="AD32" s="103">
        <f t="shared" si="6"/>
        <v>42.528735632183903</v>
      </c>
    </row>
    <row r="33" spans="1:30" s="86" customFormat="1" ht="12" customHeight="1" x14ac:dyDescent="0.15">
      <c r="A33" s="41" t="s">
        <v>54</v>
      </c>
      <c r="B33" s="174">
        <v>315</v>
      </c>
      <c r="C33" s="175">
        <v>325</v>
      </c>
      <c r="D33" s="42">
        <f t="shared" si="0"/>
        <v>640</v>
      </c>
      <c r="E33" s="174">
        <v>53</v>
      </c>
      <c r="F33" s="175">
        <v>52</v>
      </c>
      <c r="G33" s="42">
        <f t="shared" si="1"/>
        <v>105</v>
      </c>
      <c r="H33" s="174">
        <v>39</v>
      </c>
      <c r="I33" s="175">
        <v>46</v>
      </c>
      <c r="J33" s="42">
        <f t="shared" si="2"/>
        <v>85</v>
      </c>
      <c r="K33" s="174">
        <v>0</v>
      </c>
      <c r="L33" s="175">
        <v>0</v>
      </c>
      <c r="M33" s="42">
        <f t="shared" si="3"/>
        <v>0</v>
      </c>
      <c r="N33" s="174">
        <v>105</v>
      </c>
      <c r="O33" s="175">
        <v>100</v>
      </c>
      <c r="P33" s="42">
        <f t="shared" si="4"/>
        <v>205</v>
      </c>
      <c r="Q33" s="105">
        <f t="shared" si="7"/>
        <v>197</v>
      </c>
      <c r="R33" s="106">
        <f t="shared" si="7"/>
        <v>198</v>
      </c>
      <c r="S33" s="43">
        <f t="shared" si="5"/>
        <v>395</v>
      </c>
      <c r="T33" s="107">
        <f t="shared" si="8"/>
        <v>62.539682539682538</v>
      </c>
      <c r="U33" s="108">
        <f t="shared" si="8"/>
        <v>60.923076923076927</v>
      </c>
      <c r="V33" s="109">
        <f t="shared" si="8"/>
        <v>61.71875</v>
      </c>
      <c r="W33" s="107">
        <f t="shared" si="9"/>
        <v>46.700507614213201</v>
      </c>
      <c r="X33" s="108">
        <f t="shared" si="9"/>
        <v>49.494949494949495</v>
      </c>
      <c r="Y33" s="110">
        <f t="shared" si="9"/>
        <v>48.101265822784811</v>
      </c>
      <c r="Z33" s="73" t="s">
        <v>17</v>
      </c>
      <c r="AA33" s="44">
        <v>1</v>
      </c>
      <c r="AB33" s="107">
        <f t="shared" si="11"/>
        <v>33.333333333333329</v>
      </c>
      <c r="AC33" s="108">
        <f t="shared" si="6"/>
        <v>30.76923076923077</v>
      </c>
      <c r="AD33" s="109">
        <f t="shared" si="6"/>
        <v>32.03125</v>
      </c>
    </row>
    <row r="34" spans="1:30" ht="12" customHeight="1" x14ac:dyDescent="0.15">
      <c r="A34" s="11" t="s">
        <v>55</v>
      </c>
      <c r="B34" s="176">
        <v>454</v>
      </c>
      <c r="C34" s="177">
        <v>436</v>
      </c>
      <c r="D34" s="1">
        <f t="shared" si="0"/>
        <v>890</v>
      </c>
      <c r="E34" s="176">
        <v>74</v>
      </c>
      <c r="F34" s="177">
        <v>58</v>
      </c>
      <c r="G34" s="1">
        <f t="shared" si="1"/>
        <v>132</v>
      </c>
      <c r="H34" s="176">
        <v>38</v>
      </c>
      <c r="I34" s="177">
        <v>63</v>
      </c>
      <c r="J34" s="1">
        <f t="shared" si="2"/>
        <v>101</v>
      </c>
      <c r="K34" s="176">
        <v>2</v>
      </c>
      <c r="L34" s="177">
        <v>2</v>
      </c>
      <c r="M34" s="1">
        <f t="shared" si="3"/>
        <v>4</v>
      </c>
      <c r="N34" s="176">
        <v>119</v>
      </c>
      <c r="O34" s="177">
        <v>96</v>
      </c>
      <c r="P34" s="1">
        <f t="shared" si="4"/>
        <v>215</v>
      </c>
      <c r="Q34" s="87">
        <f t="shared" si="7"/>
        <v>233</v>
      </c>
      <c r="R34" s="88">
        <f t="shared" si="7"/>
        <v>219</v>
      </c>
      <c r="S34" s="2">
        <f t="shared" si="5"/>
        <v>452</v>
      </c>
      <c r="T34" s="89">
        <f t="shared" si="8"/>
        <v>51.321585903083701</v>
      </c>
      <c r="U34" s="90">
        <f t="shared" si="8"/>
        <v>50.22935779816514</v>
      </c>
      <c r="V34" s="91">
        <f t="shared" si="8"/>
        <v>50.786516853932582</v>
      </c>
      <c r="W34" s="89">
        <f t="shared" si="9"/>
        <v>48.068669527896994</v>
      </c>
      <c r="X34" s="90">
        <f t="shared" si="9"/>
        <v>55.25114155251142</v>
      </c>
      <c r="Y34" s="92">
        <f t="shared" si="9"/>
        <v>51.548672566371678</v>
      </c>
      <c r="Z34" s="70" t="s">
        <v>17</v>
      </c>
      <c r="AA34" s="17">
        <f>AA33+1</f>
        <v>2</v>
      </c>
      <c r="AB34" s="89">
        <f t="shared" si="11"/>
        <v>26.21145374449339</v>
      </c>
      <c r="AC34" s="90">
        <f t="shared" si="6"/>
        <v>22.018348623853214</v>
      </c>
      <c r="AD34" s="91">
        <f t="shared" si="6"/>
        <v>24.157303370786519</v>
      </c>
    </row>
    <row r="35" spans="1:30" s="86" customFormat="1" ht="12" customHeight="1" x14ac:dyDescent="0.15">
      <c r="A35" s="37" t="s">
        <v>56</v>
      </c>
      <c r="B35" s="178">
        <v>208</v>
      </c>
      <c r="C35" s="179">
        <v>190</v>
      </c>
      <c r="D35" s="38">
        <f t="shared" si="0"/>
        <v>398</v>
      </c>
      <c r="E35" s="178">
        <v>25</v>
      </c>
      <c r="F35" s="179">
        <v>28</v>
      </c>
      <c r="G35" s="38">
        <f t="shared" si="1"/>
        <v>53</v>
      </c>
      <c r="H35" s="178">
        <v>25</v>
      </c>
      <c r="I35" s="179">
        <v>22</v>
      </c>
      <c r="J35" s="38">
        <f t="shared" si="2"/>
        <v>47</v>
      </c>
      <c r="K35" s="178">
        <v>2</v>
      </c>
      <c r="L35" s="179">
        <v>0</v>
      </c>
      <c r="M35" s="38">
        <f t="shared" si="3"/>
        <v>2</v>
      </c>
      <c r="N35" s="178">
        <v>66</v>
      </c>
      <c r="O35" s="179">
        <v>61</v>
      </c>
      <c r="P35" s="38">
        <f t="shared" si="4"/>
        <v>127</v>
      </c>
      <c r="Q35" s="93">
        <f t="shared" si="7"/>
        <v>118</v>
      </c>
      <c r="R35" s="94">
        <f t="shared" si="7"/>
        <v>111</v>
      </c>
      <c r="S35" s="39">
        <f t="shared" si="5"/>
        <v>229</v>
      </c>
      <c r="T35" s="95">
        <f t="shared" si="8"/>
        <v>56.730769230769226</v>
      </c>
      <c r="U35" s="96">
        <f t="shared" si="8"/>
        <v>58.421052631578952</v>
      </c>
      <c r="V35" s="97">
        <f t="shared" si="8"/>
        <v>57.537688442211056</v>
      </c>
      <c r="W35" s="95">
        <f t="shared" si="9"/>
        <v>42.372881355932201</v>
      </c>
      <c r="X35" s="96">
        <f t="shared" si="9"/>
        <v>45.045045045045043</v>
      </c>
      <c r="Y35" s="98">
        <f t="shared" si="9"/>
        <v>43.668122270742359</v>
      </c>
      <c r="Z35" s="71" t="s">
        <v>17</v>
      </c>
      <c r="AA35" s="40">
        <f>AA34+1</f>
        <v>3</v>
      </c>
      <c r="AB35" s="95">
        <f t="shared" si="11"/>
        <v>31.73076923076923</v>
      </c>
      <c r="AC35" s="96">
        <f t="shared" si="6"/>
        <v>32.10526315789474</v>
      </c>
      <c r="AD35" s="97">
        <f t="shared" si="6"/>
        <v>31.909547738693465</v>
      </c>
    </row>
    <row r="36" spans="1:30" ht="12" customHeight="1" x14ac:dyDescent="0.15">
      <c r="A36" s="11" t="s">
        <v>57</v>
      </c>
      <c r="B36" s="176">
        <v>209</v>
      </c>
      <c r="C36" s="177">
        <v>210</v>
      </c>
      <c r="D36" s="1">
        <f t="shared" si="0"/>
        <v>419</v>
      </c>
      <c r="E36" s="176">
        <v>27</v>
      </c>
      <c r="F36" s="177">
        <v>30</v>
      </c>
      <c r="G36" s="1">
        <f t="shared" si="1"/>
        <v>57</v>
      </c>
      <c r="H36" s="176">
        <v>30</v>
      </c>
      <c r="I36" s="177">
        <v>34</v>
      </c>
      <c r="J36" s="1">
        <f t="shared" si="2"/>
        <v>64</v>
      </c>
      <c r="K36" s="176">
        <v>2</v>
      </c>
      <c r="L36" s="177">
        <v>0</v>
      </c>
      <c r="M36" s="1">
        <f t="shared" si="3"/>
        <v>2</v>
      </c>
      <c r="N36" s="176">
        <v>47</v>
      </c>
      <c r="O36" s="177">
        <v>41</v>
      </c>
      <c r="P36" s="1">
        <f t="shared" si="4"/>
        <v>88</v>
      </c>
      <c r="Q36" s="87">
        <f t="shared" si="7"/>
        <v>106</v>
      </c>
      <c r="R36" s="88">
        <f t="shared" si="7"/>
        <v>105</v>
      </c>
      <c r="S36" s="2">
        <f t="shared" si="5"/>
        <v>211</v>
      </c>
      <c r="T36" s="89">
        <f t="shared" si="8"/>
        <v>50.717703349282296</v>
      </c>
      <c r="U36" s="90">
        <f t="shared" si="8"/>
        <v>50</v>
      </c>
      <c r="V36" s="91">
        <f t="shared" si="8"/>
        <v>50.35799522673031</v>
      </c>
      <c r="W36" s="89">
        <f t="shared" si="9"/>
        <v>53.773584905660378</v>
      </c>
      <c r="X36" s="90">
        <f t="shared" si="9"/>
        <v>60.952380952380956</v>
      </c>
      <c r="Y36" s="92">
        <f t="shared" si="9"/>
        <v>57.345971563981045</v>
      </c>
      <c r="Z36" s="70" t="s">
        <v>17</v>
      </c>
      <c r="AA36" s="17">
        <f>AA35+1</f>
        <v>4</v>
      </c>
      <c r="AB36" s="89">
        <f t="shared" si="11"/>
        <v>22.488038277511961</v>
      </c>
      <c r="AC36" s="90">
        <f t="shared" si="6"/>
        <v>19.523809523809526</v>
      </c>
      <c r="AD36" s="91">
        <f t="shared" si="6"/>
        <v>21.002386634844868</v>
      </c>
    </row>
    <row r="37" spans="1:30" s="86" customFormat="1" ht="12" customHeight="1" x14ac:dyDescent="0.15">
      <c r="A37" s="45" t="s">
        <v>58</v>
      </c>
      <c r="B37" s="180">
        <v>2048</v>
      </c>
      <c r="C37" s="181">
        <v>2152</v>
      </c>
      <c r="D37" s="46">
        <f t="shared" si="0"/>
        <v>4200</v>
      </c>
      <c r="E37" s="180">
        <v>250</v>
      </c>
      <c r="F37" s="181">
        <v>264</v>
      </c>
      <c r="G37" s="46">
        <f t="shared" si="1"/>
        <v>514</v>
      </c>
      <c r="H37" s="180">
        <v>189</v>
      </c>
      <c r="I37" s="181">
        <v>275</v>
      </c>
      <c r="J37" s="46">
        <f t="shared" si="2"/>
        <v>464</v>
      </c>
      <c r="K37" s="180">
        <v>7</v>
      </c>
      <c r="L37" s="181">
        <v>10</v>
      </c>
      <c r="M37" s="46">
        <f t="shared" si="3"/>
        <v>17</v>
      </c>
      <c r="N37" s="180">
        <v>583</v>
      </c>
      <c r="O37" s="181">
        <v>547</v>
      </c>
      <c r="P37" s="46">
        <f t="shared" si="4"/>
        <v>1130</v>
      </c>
      <c r="Q37" s="111">
        <f t="shared" si="7"/>
        <v>1029</v>
      </c>
      <c r="R37" s="112">
        <f t="shared" si="7"/>
        <v>1096</v>
      </c>
      <c r="S37" s="47">
        <f t="shared" si="5"/>
        <v>2125</v>
      </c>
      <c r="T37" s="113">
        <f t="shared" si="8"/>
        <v>50.244140625</v>
      </c>
      <c r="U37" s="114">
        <f t="shared" si="8"/>
        <v>50.929368029739777</v>
      </c>
      <c r="V37" s="115">
        <f t="shared" si="8"/>
        <v>50.595238095238095</v>
      </c>
      <c r="W37" s="113">
        <f t="shared" si="9"/>
        <v>42.66277939747328</v>
      </c>
      <c r="X37" s="114">
        <f t="shared" si="9"/>
        <v>49.178832116788321</v>
      </c>
      <c r="Y37" s="116">
        <f t="shared" si="9"/>
        <v>46.023529411764706</v>
      </c>
      <c r="Z37" s="74" t="s">
        <v>17</v>
      </c>
      <c r="AA37" s="48">
        <f>AA36+1</f>
        <v>5</v>
      </c>
      <c r="AB37" s="113">
        <f t="shared" si="11"/>
        <v>28.466796875</v>
      </c>
      <c r="AC37" s="114">
        <f t="shared" si="6"/>
        <v>25.418215613382898</v>
      </c>
      <c r="AD37" s="115">
        <f t="shared" si="6"/>
        <v>26.904761904761905</v>
      </c>
    </row>
    <row r="38" spans="1:30" ht="12" customHeight="1" x14ac:dyDescent="0.15">
      <c r="A38" s="13" t="s">
        <v>59</v>
      </c>
      <c r="B38" s="182">
        <v>751</v>
      </c>
      <c r="C38" s="183">
        <v>723</v>
      </c>
      <c r="D38" s="28">
        <f t="shared" si="0"/>
        <v>1474</v>
      </c>
      <c r="E38" s="182">
        <v>117</v>
      </c>
      <c r="F38" s="183">
        <v>120</v>
      </c>
      <c r="G38" s="28">
        <f t="shared" si="1"/>
        <v>237</v>
      </c>
      <c r="H38" s="182">
        <v>64</v>
      </c>
      <c r="I38" s="183">
        <v>93</v>
      </c>
      <c r="J38" s="28">
        <f t="shared" si="2"/>
        <v>157</v>
      </c>
      <c r="K38" s="182">
        <v>3</v>
      </c>
      <c r="L38" s="183">
        <v>1</v>
      </c>
      <c r="M38" s="28">
        <f t="shared" si="3"/>
        <v>4</v>
      </c>
      <c r="N38" s="182">
        <v>196</v>
      </c>
      <c r="O38" s="183">
        <v>162</v>
      </c>
      <c r="P38" s="28">
        <f t="shared" si="4"/>
        <v>358</v>
      </c>
      <c r="Q38" s="117">
        <f t="shared" ref="Q38:R60" si="12">SUMIF($E$4:$P$4,Q$4,$E38:$P38)</f>
        <v>380</v>
      </c>
      <c r="R38" s="118">
        <f t="shared" si="12"/>
        <v>376</v>
      </c>
      <c r="S38" s="29">
        <f t="shared" si="5"/>
        <v>756</v>
      </c>
      <c r="T38" s="119">
        <f t="shared" si="8"/>
        <v>50.599201065246334</v>
      </c>
      <c r="U38" s="120">
        <f t="shared" si="8"/>
        <v>52.005532503457822</v>
      </c>
      <c r="V38" s="121">
        <f t="shared" si="8"/>
        <v>51.28900949796472</v>
      </c>
      <c r="W38" s="119">
        <f t="shared" si="9"/>
        <v>47.631578947368418</v>
      </c>
      <c r="X38" s="120">
        <f t="shared" si="9"/>
        <v>56.648936170212771</v>
      </c>
      <c r="Y38" s="122">
        <f t="shared" si="9"/>
        <v>52.116402116402114</v>
      </c>
      <c r="Z38" s="75" t="s">
        <v>18</v>
      </c>
      <c r="AA38" s="19">
        <v>1</v>
      </c>
      <c r="AB38" s="119">
        <f t="shared" si="11"/>
        <v>26.098535286284953</v>
      </c>
      <c r="AC38" s="120">
        <f t="shared" si="6"/>
        <v>22.40663900414938</v>
      </c>
      <c r="AD38" s="121">
        <f t="shared" si="6"/>
        <v>24.287652645861602</v>
      </c>
    </row>
    <row r="39" spans="1:30" s="86" customFormat="1" ht="12" customHeight="1" x14ac:dyDescent="0.15">
      <c r="A39" s="37" t="s">
        <v>60</v>
      </c>
      <c r="B39" s="178">
        <v>1099</v>
      </c>
      <c r="C39" s="179">
        <v>1089</v>
      </c>
      <c r="D39" s="38">
        <f t="shared" si="0"/>
        <v>2188</v>
      </c>
      <c r="E39" s="178">
        <v>130</v>
      </c>
      <c r="F39" s="179">
        <v>112</v>
      </c>
      <c r="G39" s="38">
        <f t="shared" si="1"/>
        <v>242</v>
      </c>
      <c r="H39" s="178">
        <v>103</v>
      </c>
      <c r="I39" s="179">
        <v>149</v>
      </c>
      <c r="J39" s="38">
        <f t="shared" si="2"/>
        <v>252</v>
      </c>
      <c r="K39" s="178">
        <v>23</v>
      </c>
      <c r="L39" s="179">
        <v>16</v>
      </c>
      <c r="M39" s="38">
        <f t="shared" si="3"/>
        <v>39</v>
      </c>
      <c r="N39" s="178">
        <v>354</v>
      </c>
      <c r="O39" s="179">
        <v>288</v>
      </c>
      <c r="P39" s="38">
        <f t="shared" si="4"/>
        <v>642</v>
      </c>
      <c r="Q39" s="93">
        <f t="shared" si="12"/>
        <v>610</v>
      </c>
      <c r="R39" s="94">
        <f t="shared" si="12"/>
        <v>565</v>
      </c>
      <c r="S39" s="39">
        <f t="shared" si="5"/>
        <v>1175</v>
      </c>
      <c r="T39" s="95">
        <f t="shared" si="8"/>
        <v>55.505004549590545</v>
      </c>
      <c r="U39" s="96">
        <f t="shared" si="8"/>
        <v>51.882460973370058</v>
      </c>
      <c r="V39" s="97">
        <f t="shared" si="8"/>
        <v>53.702010968921385</v>
      </c>
      <c r="W39" s="95">
        <f t="shared" si="9"/>
        <v>38.196721311475414</v>
      </c>
      <c r="X39" s="96">
        <f t="shared" si="9"/>
        <v>46.194690265486727</v>
      </c>
      <c r="Y39" s="98">
        <f t="shared" si="9"/>
        <v>42.042553191489361</v>
      </c>
      <c r="Z39" s="71" t="s">
        <v>18</v>
      </c>
      <c r="AA39" s="40">
        <f>AA38+1</f>
        <v>2</v>
      </c>
      <c r="AB39" s="95">
        <f t="shared" si="11"/>
        <v>32.21110100090992</v>
      </c>
      <c r="AC39" s="96">
        <f t="shared" si="6"/>
        <v>26.446280991735538</v>
      </c>
      <c r="AD39" s="97">
        <f t="shared" si="6"/>
        <v>29.341864716636195</v>
      </c>
    </row>
    <row r="40" spans="1:30" ht="12" customHeight="1" x14ac:dyDescent="0.15">
      <c r="A40" s="12" t="s">
        <v>61</v>
      </c>
      <c r="B40" s="184">
        <v>494</v>
      </c>
      <c r="C40" s="185">
        <v>502</v>
      </c>
      <c r="D40" s="3">
        <f t="shared" si="0"/>
        <v>996</v>
      </c>
      <c r="E40" s="184">
        <v>53</v>
      </c>
      <c r="F40" s="185">
        <v>44</v>
      </c>
      <c r="G40" s="3">
        <f t="shared" si="1"/>
        <v>97</v>
      </c>
      <c r="H40" s="184">
        <v>76</v>
      </c>
      <c r="I40" s="185">
        <v>97</v>
      </c>
      <c r="J40" s="3">
        <f t="shared" si="2"/>
        <v>173</v>
      </c>
      <c r="K40" s="184">
        <v>0</v>
      </c>
      <c r="L40" s="185">
        <v>1</v>
      </c>
      <c r="M40" s="3">
        <f t="shared" si="3"/>
        <v>1</v>
      </c>
      <c r="N40" s="184">
        <v>152</v>
      </c>
      <c r="O40" s="185">
        <v>131</v>
      </c>
      <c r="P40" s="3">
        <f t="shared" si="4"/>
        <v>283</v>
      </c>
      <c r="Q40" s="99">
        <f t="shared" si="12"/>
        <v>281</v>
      </c>
      <c r="R40" s="100">
        <f t="shared" si="12"/>
        <v>273</v>
      </c>
      <c r="S40" s="4">
        <f t="shared" si="5"/>
        <v>554</v>
      </c>
      <c r="T40" s="101">
        <f t="shared" si="8"/>
        <v>56.882591093117405</v>
      </c>
      <c r="U40" s="102">
        <f t="shared" si="8"/>
        <v>54.382470119521912</v>
      </c>
      <c r="V40" s="103">
        <f t="shared" si="8"/>
        <v>55.622489959839363</v>
      </c>
      <c r="W40" s="101">
        <f t="shared" si="9"/>
        <v>45.907473309608541</v>
      </c>
      <c r="X40" s="102">
        <f t="shared" si="9"/>
        <v>51.648351648351657</v>
      </c>
      <c r="Y40" s="104">
        <f t="shared" si="9"/>
        <v>48.736462093862812</v>
      </c>
      <c r="Z40" s="72" t="s">
        <v>18</v>
      </c>
      <c r="AA40" s="18">
        <f>AA39+1</f>
        <v>3</v>
      </c>
      <c r="AB40" s="101">
        <f t="shared" si="11"/>
        <v>30.76923076923077</v>
      </c>
      <c r="AC40" s="102">
        <f t="shared" si="6"/>
        <v>26.095617529880478</v>
      </c>
      <c r="AD40" s="103">
        <f t="shared" si="6"/>
        <v>28.413654618473892</v>
      </c>
    </row>
    <row r="41" spans="1:30" s="86" customFormat="1" ht="12" customHeight="1" x14ac:dyDescent="0.15">
      <c r="A41" s="41" t="s">
        <v>62</v>
      </c>
      <c r="B41" s="174">
        <v>1660</v>
      </c>
      <c r="C41" s="175">
        <v>1702</v>
      </c>
      <c r="D41" s="42">
        <f t="shared" si="0"/>
        <v>3362</v>
      </c>
      <c r="E41" s="174">
        <v>98</v>
      </c>
      <c r="F41" s="175">
        <v>95</v>
      </c>
      <c r="G41" s="42">
        <f t="shared" si="1"/>
        <v>193</v>
      </c>
      <c r="H41" s="174">
        <v>270</v>
      </c>
      <c r="I41" s="175">
        <v>383</v>
      </c>
      <c r="J41" s="42">
        <f t="shared" si="2"/>
        <v>653</v>
      </c>
      <c r="K41" s="174">
        <v>4</v>
      </c>
      <c r="L41" s="175">
        <v>3</v>
      </c>
      <c r="M41" s="42">
        <f t="shared" si="3"/>
        <v>7</v>
      </c>
      <c r="N41" s="174">
        <v>499</v>
      </c>
      <c r="O41" s="175">
        <v>483</v>
      </c>
      <c r="P41" s="42">
        <f t="shared" si="4"/>
        <v>982</v>
      </c>
      <c r="Q41" s="105">
        <f t="shared" si="12"/>
        <v>871</v>
      </c>
      <c r="R41" s="106">
        <f t="shared" si="12"/>
        <v>964</v>
      </c>
      <c r="S41" s="43">
        <f t="shared" si="5"/>
        <v>1835</v>
      </c>
      <c r="T41" s="107">
        <f t="shared" si="8"/>
        <v>52.46987951807229</v>
      </c>
      <c r="U41" s="108">
        <f t="shared" si="8"/>
        <v>56.63924794359577</v>
      </c>
      <c r="V41" s="109">
        <f t="shared" si="8"/>
        <v>54.580606781677574</v>
      </c>
      <c r="W41" s="107">
        <f t="shared" si="9"/>
        <v>42.250287026406433</v>
      </c>
      <c r="X41" s="108">
        <f t="shared" si="9"/>
        <v>49.585062240663902</v>
      </c>
      <c r="Y41" s="110">
        <f t="shared" si="9"/>
        <v>46.103542234332423</v>
      </c>
      <c r="Z41" s="73" t="s">
        <v>19</v>
      </c>
      <c r="AA41" s="44">
        <v>1</v>
      </c>
      <c r="AB41" s="107">
        <f t="shared" si="11"/>
        <v>30.060240963855421</v>
      </c>
      <c r="AC41" s="108">
        <f t="shared" si="6"/>
        <v>28.378378378378379</v>
      </c>
      <c r="AD41" s="109">
        <f t="shared" si="6"/>
        <v>29.208804283164785</v>
      </c>
    </row>
    <row r="42" spans="1:30" ht="12" customHeight="1" x14ac:dyDescent="0.15">
      <c r="A42" s="11" t="s">
        <v>63</v>
      </c>
      <c r="B42" s="176">
        <v>705</v>
      </c>
      <c r="C42" s="177">
        <v>777</v>
      </c>
      <c r="D42" s="1">
        <f t="shared" si="0"/>
        <v>1482</v>
      </c>
      <c r="E42" s="176">
        <v>62</v>
      </c>
      <c r="F42" s="177">
        <v>45</v>
      </c>
      <c r="G42" s="1">
        <f t="shared" si="1"/>
        <v>107</v>
      </c>
      <c r="H42" s="176">
        <v>153</v>
      </c>
      <c r="I42" s="177">
        <v>197</v>
      </c>
      <c r="J42" s="1">
        <f t="shared" si="2"/>
        <v>350</v>
      </c>
      <c r="K42" s="176">
        <v>3</v>
      </c>
      <c r="L42" s="177">
        <v>6</v>
      </c>
      <c r="M42" s="1">
        <f t="shared" si="3"/>
        <v>9</v>
      </c>
      <c r="N42" s="176">
        <v>202</v>
      </c>
      <c r="O42" s="177">
        <v>161</v>
      </c>
      <c r="P42" s="1">
        <f t="shared" si="4"/>
        <v>363</v>
      </c>
      <c r="Q42" s="87">
        <f t="shared" si="12"/>
        <v>420</v>
      </c>
      <c r="R42" s="88">
        <f t="shared" si="12"/>
        <v>409</v>
      </c>
      <c r="S42" s="2">
        <f t="shared" si="5"/>
        <v>829</v>
      </c>
      <c r="T42" s="89">
        <f t="shared" si="8"/>
        <v>59.574468085106382</v>
      </c>
      <c r="U42" s="90">
        <f t="shared" si="8"/>
        <v>52.638352638352636</v>
      </c>
      <c r="V42" s="91">
        <f t="shared" si="8"/>
        <v>55.937921727395413</v>
      </c>
      <c r="W42" s="89">
        <f t="shared" si="9"/>
        <v>51.19047619047619</v>
      </c>
      <c r="X42" s="90">
        <f t="shared" si="9"/>
        <v>59.168704156479215</v>
      </c>
      <c r="Y42" s="92">
        <f t="shared" si="9"/>
        <v>55.126658624849213</v>
      </c>
      <c r="Z42" s="70" t="s">
        <v>19</v>
      </c>
      <c r="AA42" s="17">
        <f>AA41+1</f>
        <v>2</v>
      </c>
      <c r="AB42" s="89">
        <f t="shared" si="11"/>
        <v>28.652482269503547</v>
      </c>
      <c r="AC42" s="90">
        <f t="shared" si="6"/>
        <v>20.72072072072072</v>
      </c>
      <c r="AD42" s="91">
        <f t="shared" si="6"/>
        <v>24.493927125506072</v>
      </c>
    </row>
    <row r="43" spans="1:30" s="86" customFormat="1" ht="12" customHeight="1" x14ac:dyDescent="0.15">
      <c r="A43" s="37" t="s">
        <v>64</v>
      </c>
      <c r="B43" s="178">
        <v>485</v>
      </c>
      <c r="C43" s="179">
        <v>497</v>
      </c>
      <c r="D43" s="38">
        <f t="shared" si="0"/>
        <v>982</v>
      </c>
      <c r="E43" s="178">
        <v>34</v>
      </c>
      <c r="F43" s="179">
        <v>28</v>
      </c>
      <c r="G43" s="38">
        <f t="shared" si="1"/>
        <v>62</v>
      </c>
      <c r="H43" s="178">
        <v>65</v>
      </c>
      <c r="I43" s="179">
        <v>82</v>
      </c>
      <c r="J43" s="38">
        <f t="shared" si="2"/>
        <v>147</v>
      </c>
      <c r="K43" s="178">
        <v>3</v>
      </c>
      <c r="L43" s="179">
        <v>0</v>
      </c>
      <c r="M43" s="38">
        <f t="shared" si="3"/>
        <v>3</v>
      </c>
      <c r="N43" s="178">
        <v>212</v>
      </c>
      <c r="O43" s="179">
        <v>192</v>
      </c>
      <c r="P43" s="38">
        <f t="shared" si="4"/>
        <v>404</v>
      </c>
      <c r="Q43" s="93">
        <f t="shared" si="12"/>
        <v>314</v>
      </c>
      <c r="R43" s="94">
        <f t="shared" si="12"/>
        <v>302</v>
      </c>
      <c r="S43" s="39">
        <f t="shared" si="5"/>
        <v>616</v>
      </c>
      <c r="T43" s="95">
        <f t="shared" si="8"/>
        <v>64.742268041237111</v>
      </c>
      <c r="U43" s="96">
        <f t="shared" si="8"/>
        <v>60.764587525150901</v>
      </c>
      <c r="V43" s="97">
        <f t="shared" si="8"/>
        <v>62.729124236252545</v>
      </c>
      <c r="W43" s="95">
        <f t="shared" si="9"/>
        <v>31.528662420382165</v>
      </c>
      <c r="X43" s="96">
        <f t="shared" si="9"/>
        <v>36.423841059602644</v>
      </c>
      <c r="Y43" s="98">
        <f t="shared" si="9"/>
        <v>33.928571428571431</v>
      </c>
      <c r="Z43" s="71" t="s">
        <v>19</v>
      </c>
      <c r="AA43" s="40">
        <f>AA42+1</f>
        <v>3</v>
      </c>
      <c r="AB43" s="95">
        <f t="shared" si="11"/>
        <v>43.711340206185568</v>
      </c>
      <c r="AC43" s="96">
        <f t="shared" si="6"/>
        <v>38.631790744466798</v>
      </c>
      <c r="AD43" s="97">
        <f t="shared" si="6"/>
        <v>41.140529531568227</v>
      </c>
    </row>
    <row r="44" spans="1:30" ht="12" customHeight="1" x14ac:dyDescent="0.15">
      <c r="A44" s="11" t="s">
        <v>65</v>
      </c>
      <c r="B44" s="176">
        <v>985</v>
      </c>
      <c r="C44" s="177">
        <v>975</v>
      </c>
      <c r="D44" s="1">
        <f t="shared" si="0"/>
        <v>1960</v>
      </c>
      <c r="E44" s="176">
        <v>65</v>
      </c>
      <c r="F44" s="177">
        <v>55</v>
      </c>
      <c r="G44" s="1">
        <f t="shared" si="1"/>
        <v>120</v>
      </c>
      <c r="H44" s="176">
        <v>147</v>
      </c>
      <c r="I44" s="177">
        <v>215</v>
      </c>
      <c r="J44" s="1">
        <f t="shared" si="2"/>
        <v>362</v>
      </c>
      <c r="K44" s="176">
        <v>1</v>
      </c>
      <c r="L44" s="177">
        <v>1</v>
      </c>
      <c r="M44" s="1">
        <f t="shared" si="3"/>
        <v>2</v>
      </c>
      <c r="N44" s="176">
        <v>313</v>
      </c>
      <c r="O44" s="177">
        <v>245</v>
      </c>
      <c r="P44" s="1">
        <f t="shared" si="4"/>
        <v>558</v>
      </c>
      <c r="Q44" s="87">
        <f t="shared" si="12"/>
        <v>526</v>
      </c>
      <c r="R44" s="88">
        <f t="shared" si="12"/>
        <v>516</v>
      </c>
      <c r="S44" s="2">
        <f t="shared" si="5"/>
        <v>1042</v>
      </c>
      <c r="T44" s="89">
        <f t="shared" si="8"/>
        <v>53.401015228426395</v>
      </c>
      <c r="U44" s="90">
        <f t="shared" si="8"/>
        <v>52.923076923076927</v>
      </c>
      <c r="V44" s="91">
        <f t="shared" si="8"/>
        <v>53.163265306122454</v>
      </c>
      <c r="W44" s="89">
        <f t="shared" si="9"/>
        <v>40.304182509505701</v>
      </c>
      <c r="X44" s="90">
        <f t="shared" si="9"/>
        <v>52.325581395348841</v>
      </c>
      <c r="Y44" s="92">
        <f t="shared" si="9"/>
        <v>46.257197696737045</v>
      </c>
      <c r="Z44" s="70" t="s">
        <v>19</v>
      </c>
      <c r="AA44" s="17">
        <f>AA43+1</f>
        <v>4</v>
      </c>
      <c r="AB44" s="89">
        <f t="shared" si="11"/>
        <v>31.776649746192891</v>
      </c>
      <c r="AC44" s="90">
        <f t="shared" si="6"/>
        <v>25.128205128205128</v>
      </c>
      <c r="AD44" s="91">
        <f t="shared" si="6"/>
        <v>28.469387755102044</v>
      </c>
    </row>
    <row r="45" spans="1:30" s="86" customFormat="1" ht="12" customHeight="1" x14ac:dyDescent="0.15">
      <c r="A45" s="45" t="s">
        <v>66</v>
      </c>
      <c r="B45" s="180">
        <v>1125</v>
      </c>
      <c r="C45" s="181">
        <v>1034</v>
      </c>
      <c r="D45" s="46">
        <f t="shared" si="0"/>
        <v>2159</v>
      </c>
      <c r="E45" s="180">
        <v>47</v>
      </c>
      <c r="F45" s="181">
        <v>45</v>
      </c>
      <c r="G45" s="46">
        <f t="shared" si="1"/>
        <v>92</v>
      </c>
      <c r="H45" s="180">
        <v>201</v>
      </c>
      <c r="I45" s="181">
        <v>278</v>
      </c>
      <c r="J45" s="46">
        <f t="shared" si="2"/>
        <v>479</v>
      </c>
      <c r="K45" s="180">
        <v>1</v>
      </c>
      <c r="L45" s="181">
        <v>0</v>
      </c>
      <c r="M45" s="46">
        <f t="shared" si="3"/>
        <v>1</v>
      </c>
      <c r="N45" s="180">
        <v>271</v>
      </c>
      <c r="O45" s="181">
        <v>200</v>
      </c>
      <c r="P45" s="46">
        <f t="shared" si="4"/>
        <v>471</v>
      </c>
      <c r="Q45" s="111">
        <f t="shared" si="12"/>
        <v>520</v>
      </c>
      <c r="R45" s="112">
        <f t="shared" si="12"/>
        <v>523</v>
      </c>
      <c r="S45" s="47">
        <f t="shared" si="5"/>
        <v>1043</v>
      </c>
      <c r="T45" s="113">
        <f t="shared" si="8"/>
        <v>46.222222222222221</v>
      </c>
      <c r="U45" s="114">
        <f t="shared" si="8"/>
        <v>50.580270793036753</v>
      </c>
      <c r="V45" s="115">
        <f t="shared" si="8"/>
        <v>48.309402501157948</v>
      </c>
      <c r="W45" s="113">
        <f t="shared" si="9"/>
        <v>47.692307692307693</v>
      </c>
      <c r="X45" s="114">
        <f t="shared" si="9"/>
        <v>61.75908221797323</v>
      </c>
      <c r="Y45" s="116">
        <f t="shared" si="9"/>
        <v>54.745925215723879</v>
      </c>
      <c r="Z45" s="74" t="s">
        <v>19</v>
      </c>
      <c r="AA45" s="48">
        <f>AA44+1</f>
        <v>5</v>
      </c>
      <c r="AB45" s="113">
        <f t="shared" si="11"/>
        <v>24.088888888888889</v>
      </c>
      <c r="AC45" s="114">
        <f t="shared" si="6"/>
        <v>19.342359767891683</v>
      </c>
      <c r="AD45" s="115">
        <f t="shared" si="6"/>
        <v>21.815655396016677</v>
      </c>
    </row>
    <row r="46" spans="1:30" ht="12" customHeight="1" x14ac:dyDescent="0.15">
      <c r="A46" s="13" t="s">
        <v>67</v>
      </c>
      <c r="B46" s="182">
        <v>395</v>
      </c>
      <c r="C46" s="183">
        <v>393</v>
      </c>
      <c r="D46" s="28">
        <f t="shared" si="0"/>
        <v>788</v>
      </c>
      <c r="E46" s="182">
        <v>24</v>
      </c>
      <c r="F46" s="183">
        <v>19</v>
      </c>
      <c r="G46" s="28">
        <f t="shared" si="1"/>
        <v>43</v>
      </c>
      <c r="H46" s="182">
        <v>58</v>
      </c>
      <c r="I46" s="183">
        <v>78</v>
      </c>
      <c r="J46" s="28">
        <f t="shared" si="2"/>
        <v>136</v>
      </c>
      <c r="K46" s="182">
        <v>1</v>
      </c>
      <c r="L46" s="183">
        <v>3</v>
      </c>
      <c r="M46" s="28">
        <f t="shared" si="3"/>
        <v>4</v>
      </c>
      <c r="N46" s="182">
        <v>142</v>
      </c>
      <c r="O46" s="183">
        <v>115</v>
      </c>
      <c r="P46" s="28">
        <f t="shared" si="4"/>
        <v>257</v>
      </c>
      <c r="Q46" s="117">
        <f t="shared" si="12"/>
        <v>225</v>
      </c>
      <c r="R46" s="118">
        <f t="shared" si="12"/>
        <v>215</v>
      </c>
      <c r="S46" s="29">
        <f t="shared" si="5"/>
        <v>440</v>
      </c>
      <c r="T46" s="119">
        <f t="shared" si="8"/>
        <v>56.962025316455701</v>
      </c>
      <c r="U46" s="120">
        <f t="shared" si="8"/>
        <v>54.707379134860048</v>
      </c>
      <c r="V46" s="121">
        <f t="shared" si="8"/>
        <v>55.837563451776653</v>
      </c>
      <c r="W46" s="119">
        <f t="shared" si="9"/>
        <v>36.444444444444443</v>
      </c>
      <c r="X46" s="120">
        <f t="shared" si="9"/>
        <v>45.116279069767437</v>
      </c>
      <c r="Y46" s="122">
        <f t="shared" si="9"/>
        <v>40.68181818181818</v>
      </c>
      <c r="Z46" s="75" t="s">
        <v>20</v>
      </c>
      <c r="AA46" s="19">
        <v>1</v>
      </c>
      <c r="AB46" s="119">
        <f t="shared" si="11"/>
        <v>35.949367088607595</v>
      </c>
      <c r="AC46" s="120">
        <f t="shared" si="6"/>
        <v>29.262086513994912</v>
      </c>
      <c r="AD46" s="121">
        <f t="shared" si="6"/>
        <v>32.614213197969541</v>
      </c>
    </row>
    <row r="47" spans="1:30" s="86" customFormat="1" ht="12" customHeight="1" x14ac:dyDescent="0.15">
      <c r="A47" s="37" t="s">
        <v>68</v>
      </c>
      <c r="B47" s="178">
        <v>159</v>
      </c>
      <c r="C47" s="179">
        <v>169</v>
      </c>
      <c r="D47" s="38">
        <f t="shared" si="0"/>
        <v>328</v>
      </c>
      <c r="E47" s="178">
        <v>12</v>
      </c>
      <c r="F47" s="179">
        <v>6</v>
      </c>
      <c r="G47" s="38">
        <f t="shared" si="1"/>
        <v>18</v>
      </c>
      <c r="H47" s="178">
        <v>23</v>
      </c>
      <c r="I47" s="179">
        <v>34</v>
      </c>
      <c r="J47" s="38">
        <f t="shared" si="2"/>
        <v>57</v>
      </c>
      <c r="K47" s="178">
        <v>1</v>
      </c>
      <c r="L47" s="179">
        <v>0</v>
      </c>
      <c r="M47" s="38">
        <f t="shared" si="3"/>
        <v>1</v>
      </c>
      <c r="N47" s="178">
        <v>82</v>
      </c>
      <c r="O47" s="179">
        <v>61</v>
      </c>
      <c r="P47" s="38">
        <f t="shared" si="4"/>
        <v>143</v>
      </c>
      <c r="Q47" s="93">
        <f t="shared" si="12"/>
        <v>118</v>
      </c>
      <c r="R47" s="94">
        <f t="shared" si="12"/>
        <v>101</v>
      </c>
      <c r="S47" s="39">
        <f t="shared" si="5"/>
        <v>219</v>
      </c>
      <c r="T47" s="95">
        <f t="shared" si="8"/>
        <v>74.213836477987414</v>
      </c>
      <c r="U47" s="96">
        <f t="shared" si="8"/>
        <v>59.76331360946746</v>
      </c>
      <c r="V47" s="97">
        <f t="shared" si="8"/>
        <v>66.768292682926827</v>
      </c>
      <c r="W47" s="95">
        <f t="shared" si="9"/>
        <v>29.66101694915254</v>
      </c>
      <c r="X47" s="96">
        <f t="shared" si="9"/>
        <v>39.603960396039604</v>
      </c>
      <c r="Y47" s="98">
        <f t="shared" si="9"/>
        <v>34.246575342465754</v>
      </c>
      <c r="Z47" s="71" t="s">
        <v>20</v>
      </c>
      <c r="AA47" s="40">
        <f t="shared" ref="AA47:AA60" si="13">AA46+1</f>
        <v>2</v>
      </c>
      <c r="AB47" s="95">
        <f t="shared" si="11"/>
        <v>51.572327044025158</v>
      </c>
      <c r="AC47" s="96">
        <f t="shared" si="6"/>
        <v>36.094674556213022</v>
      </c>
      <c r="AD47" s="97">
        <f t="shared" si="6"/>
        <v>43.597560975609753</v>
      </c>
    </row>
    <row r="48" spans="1:30" ht="12" customHeight="1" x14ac:dyDescent="0.15">
      <c r="A48" s="11" t="s">
        <v>69</v>
      </c>
      <c r="B48" s="176">
        <v>184</v>
      </c>
      <c r="C48" s="177">
        <v>193</v>
      </c>
      <c r="D48" s="1">
        <f t="shared" si="0"/>
        <v>377</v>
      </c>
      <c r="E48" s="176">
        <v>16</v>
      </c>
      <c r="F48" s="177">
        <v>17</v>
      </c>
      <c r="G48" s="1">
        <f t="shared" si="1"/>
        <v>33</v>
      </c>
      <c r="H48" s="176">
        <v>28</v>
      </c>
      <c r="I48" s="177">
        <v>42</v>
      </c>
      <c r="J48" s="1">
        <f t="shared" si="2"/>
        <v>70</v>
      </c>
      <c r="K48" s="176">
        <v>0</v>
      </c>
      <c r="L48" s="177">
        <v>0</v>
      </c>
      <c r="M48" s="1">
        <f t="shared" si="3"/>
        <v>0</v>
      </c>
      <c r="N48" s="176">
        <v>87</v>
      </c>
      <c r="O48" s="177">
        <v>58</v>
      </c>
      <c r="P48" s="1">
        <f t="shared" si="4"/>
        <v>145</v>
      </c>
      <c r="Q48" s="87">
        <f t="shared" si="12"/>
        <v>131</v>
      </c>
      <c r="R48" s="88">
        <f t="shared" si="12"/>
        <v>117</v>
      </c>
      <c r="S48" s="2">
        <f t="shared" si="5"/>
        <v>248</v>
      </c>
      <c r="T48" s="89">
        <f t="shared" si="8"/>
        <v>71.195652173913047</v>
      </c>
      <c r="U48" s="90">
        <f t="shared" si="8"/>
        <v>60.62176165803109</v>
      </c>
      <c r="V48" s="91">
        <f t="shared" si="8"/>
        <v>65.782493368700273</v>
      </c>
      <c r="W48" s="89">
        <f t="shared" si="9"/>
        <v>33.587786259541986</v>
      </c>
      <c r="X48" s="90">
        <f t="shared" si="9"/>
        <v>50.427350427350426</v>
      </c>
      <c r="Y48" s="92">
        <f t="shared" si="9"/>
        <v>41.532258064516128</v>
      </c>
      <c r="Z48" s="70" t="s">
        <v>20</v>
      </c>
      <c r="AA48" s="17">
        <f t="shared" si="13"/>
        <v>3</v>
      </c>
      <c r="AB48" s="89">
        <f t="shared" si="11"/>
        <v>47.282608695652172</v>
      </c>
      <c r="AC48" s="90">
        <f t="shared" si="6"/>
        <v>30.051813471502591</v>
      </c>
      <c r="AD48" s="91">
        <f t="shared" si="6"/>
        <v>38.461538461538467</v>
      </c>
    </row>
    <row r="49" spans="1:30" s="86" customFormat="1" ht="12" customHeight="1" x14ac:dyDescent="0.15">
      <c r="A49" s="37" t="s">
        <v>70</v>
      </c>
      <c r="B49" s="178">
        <v>244</v>
      </c>
      <c r="C49" s="179">
        <v>279</v>
      </c>
      <c r="D49" s="38">
        <f t="shared" si="0"/>
        <v>523</v>
      </c>
      <c r="E49" s="178">
        <v>27</v>
      </c>
      <c r="F49" s="179">
        <v>26</v>
      </c>
      <c r="G49" s="38">
        <f t="shared" si="1"/>
        <v>53</v>
      </c>
      <c r="H49" s="178">
        <v>56</v>
      </c>
      <c r="I49" s="179">
        <v>77</v>
      </c>
      <c r="J49" s="38">
        <f t="shared" si="2"/>
        <v>133</v>
      </c>
      <c r="K49" s="178">
        <v>0</v>
      </c>
      <c r="L49" s="179">
        <v>1</v>
      </c>
      <c r="M49" s="38">
        <f t="shared" si="3"/>
        <v>1</v>
      </c>
      <c r="N49" s="178">
        <v>84</v>
      </c>
      <c r="O49" s="179">
        <v>64</v>
      </c>
      <c r="P49" s="38">
        <f t="shared" si="4"/>
        <v>148</v>
      </c>
      <c r="Q49" s="93">
        <f t="shared" si="12"/>
        <v>167</v>
      </c>
      <c r="R49" s="94">
        <f t="shared" si="12"/>
        <v>168</v>
      </c>
      <c r="S49" s="39">
        <f t="shared" si="5"/>
        <v>335</v>
      </c>
      <c r="T49" s="95">
        <f t="shared" si="8"/>
        <v>68.442622950819683</v>
      </c>
      <c r="U49" s="96">
        <f t="shared" si="8"/>
        <v>60.215053763440864</v>
      </c>
      <c r="V49" s="97">
        <f t="shared" si="8"/>
        <v>64.05353728489483</v>
      </c>
      <c r="W49" s="95">
        <f t="shared" si="9"/>
        <v>49.700598802395206</v>
      </c>
      <c r="X49" s="96">
        <f t="shared" si="9"/>
        <v>61.30952380952381</v>
      </c>
      <c r="Y49" s="98">
        <f t="shared" si="9"/>
        <v>55.522388059701491</v>
      </c>
      <c r="Z49" s="71" t="s">
        <v>20</v>
      </c>
      <c r="AA49" s="40">
        <f t="shared" si="13"/>
        <v>4</v>
      </c>
      <c r="AB49" s="95">
        <f t="shared" si="11"/>
        <v>34.42622950819672</v>
      </c>
      <c r="AC49" s="96">
        <f t="shared" si="6"/>
        <v>22.939068100358423</v>
      </c>
      <c r="AD49" s="97">
        <f t="shared" si="6"/>
        <v>28.298279158699806</v>
      </c>
    </row>
    <row r="50" spans="1:30" ht="12" customHeight="1" x14ac:dyDescent="0.15">
      <c r="A50" s="11" t="s">
        <v>71</v>
      </c>
      <c r="B50" s="176">
        <v>489</v>
      </c>
      <c r="C50" s="177">
        <v>529</v>
      </c>
      <c r="D50" s="1">
        <f t="shared" si="0"/>
        <v>1018</v>
      </c>
      <c r="E50" s="176">
        <v>47</v>
      </c>
      <c r="F50" s="177">
        <v>39</v>
      </c>
      <c r="G50" s="1">
        <f t="shared" si="1"/>
        <v>86</v>
      </c>
      <c r="H50" s="176">
        <v>81</v>
      </c>
      <c r="I50" s="177">
        <v>121</v>
      </c>
      <c r="J50" s="1">
        <f t="shared" si="2"/>
        <v>202</v>
      </c>
      <c r="K50" s="176">
        <v>2</v>
      </c>
      <c r="L50" s="177">
        <v>1</v>
      </c>
      <c r="M50" s="1">
        <f t="shared" si="3"/>
        <v>3</v>
      </c>
      <c r="N50" s="176">
        <v>171</v>
      </c>
      <c r="O50" s="177">
        <v>150</v>
      </c>
      <c r="P50" s="1">
        <f t="shared" si="4"/>
        <v>321</v>
      </c>
      <c r="Q50" s="87">
        <f t="shared" si="12"/>
        <v>301</v>
      </c>
      <c r="R50" s="88">
        <f t="shared" si="12"/>
        <v>311</v>
      </c>
      <c r="S50" s="2">
        <f t="shared" si="5"/>
        <v>612</v>
      </c>
      <c r="T50" s="89">
        <f t="shared" si="8"/>
        <v>61.554192229038854</v>
      </c>
      <c r="U50" s="90">
        <f t="shared" si="8"/>
        <v>58.790170132325137</v>
      </c>
      <c r="V50" s="91">
        <f t="shared" si="8"/>
        <v>60.117878192534377</v>
      </c>
      <c r="W50" s="89">
        <f t="shared" si="9"/>
        <v>42.524916943521596</v>
      </c>
      <c r="X50" s="90">
        <f t="shared" si="9"/>
        <v>51.446945337620576</v>
      </c>
      <c r="Y50" s="92">
        <f t="shared" si="9"/>
        <v>47.058823529411761</v>
      </c>
      <c r="Z50" s="70" t="s">
        <v>20</v>
      </c>
      <c r="AA50" s="17">
        <f t="shared" si="13"/>
        <v>5</v>
      </c>
      <c r="AB50" s="89">
        <f t="shared" si="11"/>
        <v>34.969325153374228</v>
      </c>
      <c r="AC50" s="90">
        <f t="shared" si="6"/>
        <v>28.355387523629489</v>
      </c>
      <c r="AD50" s="91">
        <f t="shared" si="6"/>
        <v>31.532416502946951</v>
      </c>
    </row>
    <row r="51" spans="1:30" s="86" customFormat="1" ht="12" customHeight="1" x14ac:dyDescent="0.15">
      <c r="A51" s="37" t="s">
        <v>72</v>
      </c>
      <c r="B51" s="178">
        <v>1307</v>
      </c>
      <c r="C51" s="179">
        <v>1384</v>
      </c>
      <c r="D51" s="38">
        <f t="shared" si="0"/>
        <v>2691</v>
      </c>
      <c r="E51" s="178">
        <v>99</v>
      </c>
      <c r="F51" s="179">
        <v>82</v>
      </c>
      <c r="G51" s="38">
        <f t="shared" si="1"/>
        <v>181</v>
      </c>
      <c r="H51" s="178">
        <v>237</v>
      </c>
      <c r="I51" s="179">
        <v>301</v>
      </c>
      <c r="J51" s="38">
        <f t="shared" si="2"/>
        <v>538</v>
      </c>
      <c r="K51" s="178">
        <v>1</v>
      </c>
      <c r="L51" s="179">
        <v>4</v>
      </c>
      <c r="M51" s="38">
        <f t="shared" si="3"/>
        <v>5</v>
      </c>
      <c r="N51" s="178">
        <v>410</v>
      </c>
      <c r="O51" s="179">
        <v>357</v>
      </c>
      <c r="P51" s="38">
        <f t="shared" si="4"/>
        <v>767</v>
      </c>
      <c r="Q51" s="93">
        <f t="shared" si="12"/>
        <v>747</v>
      </c>
      <c r="R51" s="94">
        <f t="shared" si="12"/>
        <v>744</v>
      </c>
      <c r="S51" s="39">
        <f t="shared" si="5"/>
        <v>1491</v>
      </c>
      <c r="T51" s="95">
        <f t="shared" si="8"/>
        <v>57.153787299158374</v>
      </c>
      <c r="U51" s="96">
        <f t="shared" si="8"/>
        <v>53.75722543352601</v>
      </c>
      <c r="V51" s="97">
        <f t="shared" si="8"/>
        <v>55.406911928651056</v>
      </c>
      <c r="W51" s="95">
        <f t="shared" si="9"/>
        <v>44.979919678714857</v>
      </c>
      <c r="X51" s="96">
        <f t="shared" si="9"/>
        <v>51.478494623655912</v>
      </c>
      <c r="Y51" s="98">
        <f t="shared" si="9"/>
        <v>48.222669349429914</v>
      </c>
      <c r="Z51" s="71" t="s">
        <v>20</v>
      </c>
      <c r="AA51" s="40">
        <f t="shared" si="13"/>
        <v>6</v>
      </c>
      <c r="AB51" s="95">
        <f t="shared" si="11"/>
        <v>31.369548584544759</v>
      </c>
      <c r="AC51" s="96">
        <f t="shared" si="6"/>
        <v>25.794797687861269</v>
      </c>
      <c r="AD51" s="97">
        <f t="shared" si="6"/>
        <v>28.502415458937197</v>
      </c>
    </row>
    <row r="52" spans="1:30" ht="12" customHeight="1" x14ac:dyDescent="0.15">
      <c r="A52" s="11" t="s">
        <v>73</v>
      </c>
      <c r="B52" s="176">
        <v>618</v>
      </c>
      <c r="C52" s="177">
        <v>606</v>
      </c>
      <c r="D52" s="1">
        <f t="shared" si="0"/>
        <v>1224</v>
      </c>
      <c r="E52" s="176">
        <v>43</v>
      </c>
      <c r="F52" s="177">
        <v>41</v>
      </c>
      <c r="G52" s="1">
        <f t="shared" si="1"/>
        <v>84</v>
      </c>
      <c r="H52" s="176">
        <v>82</v>
      </c>
      <c r="I52" s="177">
        <v>122</v>
      </c>
      <c r="J52" s="1">
        <f t="shared" si="2"/>
        <v>204</v>
      </c>
      <c r="K52" s="176">
        <v>2</v>
      </c>
      <c r="L52" s="177">
        <v>0</v>
      </c>
      <c r="M52" s="1">
        <f t="shared" si="3"/>
        <v>2</v>
      </c>
      <c r="N52" s="176">
        <v>218</v>
      </c>
      <c r="O52" s="177">
        <v>170</v>
      </c>
      <c r="P52" s="1">
        <f t="shared" si="4"/>
        <v>388</v>
      </c>
      <c r="Q52" s="87">
        <f t="shared" si="12"/>
        <v>345</v>
      </c>
      <c r="R52" s="88">
        <f t="shared" si="12"/>
        <v>333</v>
      </c>
      <c r="S52" s="2">
        <f t="shared" si="5"/>
        <v>678</v>
      </c>
      <c r="T52" s="89">
        <f t="shared" si="8"/>
        <v>55.825242718446603</v>
      </c>
      <c r="U52" s="90">
        <f t="shared" si="8"/>
        <v>54.950495049504951</v>
      </c>
      <c r="V52" s="91">
        <f t="shared" si="8"/>
        <v>55.392156862745104</v>
      </c>
      <c r="W52" s="89">
        <f t="shared" si="9"/>
        <v>36.231884057971016</v>
      </c>
      <c r="X52" s="90">
        <f t="shared" si="9"/>
        <v>48.948948948948953</v>
      </c>
      <c r="Y52" s="92">
        <f t="shared" si="9"/>
        <v>42.477876106194692</v>
      </c>
      <c r="Z52" s="70" t="s">
        <v>20</v>
      </c>
      <c r="AA52" s="17">
        <f t="shared" si="13"/>
        <v>7</v>
      </c>
      <c r="AB52" s="89">
        <f t="shared" si="11"/>
        <v>35.275080906148865</v>
      </c>
      <c r="AC52" s="90">
        <f t="shared" si="6"/>
        <v>28.052805280528055</v>
      </c>
      <c r="AD52" s="91">
        <f t="shared" si="6"/>
        <v>31.699346405228756</v>
      </c>
    </row>
    <row r="53" spans="1:30" s="86" customFormat="1" ht="12" customHeight="1" x14ac:dyDescent="0.15">
      <c r="A53" s="37" t="s">
        <v>74</v>
      </c>
      <c r="B53" s="178">
        <v>80</v>
      </c>
      <c r="C53" s="179">
        <v>89</v>
      </c>
      <c r="D53" s="38">
        <f t="shared" si="0"/>
        <v>169</v>
      </c>
      <c r="E53" s="178">
        <v>9</v>
      </c>
      <c r="F53" s="179">
        <v>8</v>
      </c>
      <c r="G53" s="38">
        <f t="shared" si="1"/>
        <v>17</v>
      </c>
      <c r="H53" s="178">
        <v>18</v>
      </c>
      <c r="I53" s="179">
        <v>20</v>
      </c>
      <c r="J53" s="38">
        <f t="shared" si="2"/>
        <v>38</v>
      </c>
      <c r="K53" s="178">
        <v>1</v>
      </c>
      <c r="L53" s="179">
        <v>1</v>
      </c>
      <c r="M53" s="38">
        <f t="shared" si="3"/>
        <v>2</v>
      </c>
      <c r="N53" s="178">
        <v>37</v>
      </c>
      <c r="O53" s="179">
        <v>41</v>
      </c>
      <c r="P53" s="38">
        <f t="shared" si="4"/>
        <v>78</v>
      </c>
      <c r="Q53" s="93">
        <f t="shared" si="12"/>
        <v>65</v>
      </c>
      <c r="R53" s="94">
        <f t="shared" si="12"/>
        <v>70</v>
      </c>
      <c r="S53" s="39">
        <f t="shared" si="5"/>
        <v>135</v>
      </c>
      <c r="T53" s="95">
        <f t="shared" si="8"/>
        <v>81.25</v>
      </c>
      <c r="U53" s="96">
        <f t="shared" si="8"/>
        <v>78.651685393258433</v>
      </c>
      <c r="V53" s="97">
        <f t="shared" si="8"/>
        <v>79.881656804733723</v>
      </c>
      <c r="W53" s="95">
        <f t="shared" si="9"/>
        <v>41.53846153846154</v>
      </c>
      <c r="X53" s="96">
        <f t="shared" si="9"/>
        <v>40</v>
      </c>
      <c r="Y53" s="98">
        <f t="shared" si="9"/>
        <v>40.74074074074074</v>
      </c>
      <c r="Z53" s="71" t="s">
        <v>20</v>
      </c>
      <c r="AA53" s="40">
        <f t="shared" si="13"/>
        <v>8</v>
      </c>
      <c r="AB53" s="95">
        <f t="shared" si="11"/>
        <v>46.25</v>
      </c>
      <c r="AC53" s="96">
        <f t="shared" si="6"/>
        <v>46.067415730337082</v>
      </c>
      <c r="AD53" s="97">
        <f t="shared" si="6"/>
        <v>46.153846153846153</v>
      </c>
    </row>
    <row r="54" spans="1:30" ht="12" customHeight="1" x14ac:dyDescent="0.15">
      <c r="A54" s="11" t="s">
        <v>75</v>
      </c>
      <c r="B54" s="176">
        <v>440</v>
      </c>
      <c r="C54" s="177">
        <v>468</v>
      </c>
      <c r="D54" s="1">
        <f t="shared" si="0"/>
        <v>908</v>
      </c>
      <c r="E54" s="176">
        <v>37</v>
      </c>
      <c r="F54" s="177">
        <v>23</v>
      </c>
      <c r="G54" s="1">
        <f t="shared" si="1"/>
        <v>60</v>
      </c>
      <c r="H54" s="176">
        <v>107</v>
      </c>
      <c r="I54" s="177">
        <v>124</v>
      </c>
      <c r="J54" s="1">
        <f t="shared" si="2"/>
        <v>231</v>
      </c>
      <c r="K54" s="176">
        <v>2</v>
      </c>
      <c r="L54" s="177">
        <v>2</v>
      </c>
      <c r="M54" s="1">
        <f t="shared" si="3"/>
        <v>4</v>
      </c>
      <c r="N54" s="176">
        <v>139</v>
      </c>
      <c r="O54" s="177">
        <v>128</v>
      </c>
      <c r="P54" s="1">
        <f t="shared" si="4"/>
        <v>267</v>
      </c>
      <c r="Q54" s="87">
        <f t="shared" si="12"/>
        <v>285</v>
      </c>
      <c r="R54" s="88">
        <f t="shared" si="12"/>
        <v>277</v>
      </c>
      <c r="S54" s="2">
        <f t="shared" si="5"/>
        <v>562</v>
      </c>
      <c r="T54" s="89">
        <f t="shared" si="8"/>
        <v>64.772727272727266</v>
      </c>
      <c r="U54" s="90">
        <f t="shared" si="8"/>
        <v>59.188034188034187</v>
      </c>
      <c r="V54" s="91">
        <f t="shared" si="8"/>
        <v>61.894273127753308</v>
      </c>
      <c r="W54" s="89">
        <f t="shared" si="9"/>
        <v>50.526315789473685</v>
      </c>
      <c r="X54" s="90">
        <f t="shared" si="9"/>
        <v>53.068592057761734</v>
      </c>
      <c r="Y54" s="92">
        <f t="shared" si="9"/>
        <v>51.779359430604984</v>
      </c>
      <c r="Z54" s="70" t="s">
        <v>20</v>
      </c>
      <c r="AA54" s="17">
        <f t="shared" si="13"/>
        <v>9</v>
      </c>
      <c r="AB54" s="89">
        <f t="shared" si="11"/>
        <v>31.590909090909093</v>
      </c>
      <c r="AC54" s="90">
        <f t="shared" si="6"/>
        <v>27.350427350427353</v>
      </c>
      <c r="AD54" s="91">
        <f t="shared" si="6"/>
        <v>29.405286343612335</v>
      </c>
    </row>
    <row r="55" spans="1:30" s="86" customFormat="1" ht="12" customHeight="1" x14ac:dyDescent="0.15">
      <c r="A55" s="37" t="s">
        <v>76</v>
      </c>
      <c r="B55" s="178">
        <v>95</v>
      </c>
      <c r="C55" s="179">
        <v>94</v>
      </c>
      <c r="D55" s="38">
        <f t="shared" si="0"/>
        <v>189</v>
      </c>
      <c r="E55" s="178">
        <v>13</v>
      </c>
      <c r="F55" s="179">
        <v>15</v>
      </c>
      <c r="G55" s="38">
        <f t="shared" si="1"/>
        <v>28</v>
      </c>
      <c r="H55" s="178">
        <v>19</v>
      </c>
      <c r="I55" s="179">
        <v>27</v>
      </c>
      <c r="J55" s="38">
        <f t="shared" si="2"/>
        <v>46</v>
      </c>
      <c r="K55" s="178">
        <v>1</v>
      </c>
      <c r="L55" s="179">
        <v>0</v>
      </c>
      <c r="M55" s="38">
        <f t="shared" si="3"/>
        <v>1</v>
      </c>
      <c r="N55" s="178">
        <v>37</v>
      </c>
      <c r="O55" s="179">
        <v>28</v>
      </c>
      <c r="P55" s="38">
        <f t="shared" si="4"/>
        <v>65</v>
      </c>
      <c r="Q55" s="93">
        <f t="shared" si="12"/>
        <v>70</v>
      </c>
      <c r="R55" s="94">
        <f t="shared" si="12"/>
        <v>70</v>
      </c>
      <c r="S55" s="39">
        <f t="shared" si="5"/>
        <v>140</v>
      </c>
      <c r="T55" s="95">
        <f t="shared" si="8"/>
        <v>73.68421052631578</v>
      </c>
      <c r="U55" s="96">
        <f t="shared" si="8"/>
        <v>74.468085106382972</v>
      </c>
      <c r="V55" s="97">
        <f t="shared" si="8"/>
        <v>74.074074074074076</v>
      </c>
      <c r="W55" s="95">
        <f t="shared" si="9"/>
        <v>45.714285714285715</v>
      </c>
      <c r="X55" s="96">
        <f t="shared" si="9"/>
        <v>60</v>
      </c>
      <c r="Y55" s="98">
        <f t="shared" si="9"/>
        <v>52.857142857142861</v>
      </c>
      <c r="Z55" s="71" t="s">
        <v>20</v>
      </c>
      <c r="AA55" s="40">
        <f t="shared" si="13"/>
        <v>10</v>
      </c>
      <c r="AB55" s="95">
        <f t="shared" si="11"/>
        <v>38.94736842105263</v>
      </c>
      <c r="AC55" s="96">
        <f t="shared" si="6"/>
        <v>29.787234042553191</v>
      </c>
      <c r="AD55" s="97">
        <f t="shared" si="6"/>
        <v>34.391534391534393</v>
      </c>
    </row>
    <row r="56" spans="1:30" ht="12" customHeight="1" x14ac:dyDescent="0.15">
      <c r="A56" s="11" t="s">
        <v>77</v>
      </c>
      <c r="B56" s="176">
        <v>195</v>
      </c>
      <c r="C56" s="177">
        <v>205</v>
      </c>
      <c r="D56" s="1">
        <f t="shared" si="0"/>
        <v>400</v>
      </c>
      <c r="E56" s="176">
        <v>14</v>
      </c>
      <c r="F56" s="177">
        <v>12</v>
      </c>
      <c r="G56" s="1">
        <f t="shared" si="1"/>
        <v>26</v>
      </c>
      <c r="H56" s="176">
        <v>37</v>
      </c>
      <c r="I56" s="177">
        <v>54</v>
      </c>
      <c r="J56" s="1">
        <f t="shared" si="2"/>
        <v>91</v>
      </c>
      <c r="K56" s="176">
        <v>2</v>
      </c>
      <c r="L56" s="177">
        <v>0</v>
      </c>
      <c r="M56" s="1">
        <f t="shared" si="3"/>
        <v>2</v>
      </c>
      <c r="N56" s="176">
        <v>67</v>
      </c>
      <c r="O56" s="177">
        <v>59</v>
      </c>
      <c r="P56" s="1">
        <f t="shared" si="4"/>
        <v>126</v>
      </c>
      <c r="Q56" s="87">
        <f t="shared" si="12"/>
        <v>120</v>
      </c>
      <c r="R56" s="88">
        <f t="shared" si="12"/>
        <v>125</v>
      </c>
      <c r="S56" s="2">
        <f t="shared" si="5"/>
        <v>245</v>
      </c>
      <c r="T56" s="89">
        <f t="shared" si="8"/>
        <v>61.53846153846154</v>
      </c>
      <c r="U56" s="90">
        <f t="shared" si="8"/>
        <v>60.975609756097562</v>
      </c>
      <c r="V56" s="91">
        <f t="shared" si="8"/>
        <v>61.250000000000007</v>
      </c>
      <c r="W56" s="89">
        <f t="shared" si="9"/>
        <v>42.5</v>
      </c>
      <c r="X56" s="90">
        <f t="shared" si="9"/>
        <v>52.800000000000004</v>
      </c>
      <c r="Y56" s="92">
        <f t="shared" si="9"/>
        <v>47.755102040816325</v>
      </c>
      <c r="Z56" s="70" t="s">
        <v>20</v>
      </c>
      <c r="AA56" s="17">
        <f t="shared" si="13"/>
        <v>11</v>
      </c>
      <c r="AB56" s="89">
        <f t="shared" si="11"/>
        <v>34.358974358974358</v>
      </c>
      <c r="AC56" s="90">
        <f t="shared" si="6"/>
        <v>28.780487804878046</v>
      </c>
      <c r="AD56" s="91">
        <f t="shared" si="6"/>
        <v>31.5</v>
      </c>
    </row>
    <row r="57" spans="1:30" s="86" customFormat="1" ht="12" customHeight="1" x14ac:dyDescent="0.15">
      <c r="A57" s="37" t="s">
        <v>78</v>
      </c>
      <c r="B57" s="178">
        <v>304</v>
      </c>
      <c r="C57" s="179">
        <v>300</v>
      </c>
      <c r="D57" s="38">
        <f t="shared" si="0"/>
        <v>604</v>
      </c>
      <c r="E57" s="178">
        <v>27</v>
      </c>
      <c r="F57" s="179">
        <v>20</v>
      </c>
      <c r="G57" s="38">
        <f t="shared" si="1"/>
        <v>47</v>
      </c>
      <c r="H57" s="178">
        <v>69</v>
      </c>
      <c r="I57" s="179">
        <v>81</v>
      </c>
      <c r="J57" s="38">
        <f t="shared" si="2"/>
        <v>150</v>
      </c>
      <c r="K57" s="178">
        <v>0</v>
      </c>
      <c r="L57" s="179">
        <v>0</v>
      </c>
      <c r="M57" s="38">
        <f t="shared" si="3"/>
        <v>0</v>
      </c>
      <c r="N57" s="178">
        <v>94</v>
      </c>
      <c r="O57" s="179">
        <v>87</v>
      </c>
      <c r="P57" s="38">
        <f t="shared" si="4"/>
        <v>181</v>
      </c>
      <c r="Q57" s="93">
        <f t="shared" si="12"/>
        <v>190</v>
      </c>
      <c r="R57" s="94">
        <f t="shared" si="12"/>
        <v>188</v>
      </c>
      <c r="S57" s="39">
        <f t="shared" si="5"/>
        <v>378</v>
      </c>
      <c r="T57" s="95">
        <f t="shared" si="8"/>
        <v>62.5</v>
      </c>
      <c r="U57" s="96">
        <f t="shared" si="8"/>
        <v>62.666666666666671</v>
      </c>
      <c r="V57" s="97">
        <f t="shared" si="8"/>
        <v>62.58278145695364</v>
      </c>
      <c r="W57" s="95">
        <f t="shared" si="9"/>
        <v>50.526315789473685</v>
      </c>
      <c r="X57" s="96">
        <f t="shared" si="9"/>
        <v>53.723404255319153</v>
      </c>
      <c r="Y57" s="98">
        <f t="shared" si="9"/>
        <v>52.116402116402114</v>
      </c>
      <c r="Z57" s="71" t="s">
        <v>20</v>
      </c>
      <c r="AA57" s="40">
        <f t="shared" si="13"/>
        <v>12</v>
      </c>
      <c r="AB57" s="95">
        <f t="shared" si="11"/>
        <v>30.921052631578949</v>
      </c>
      <c r="AC57" s="96">
        <f t="shared" si="6"/>
        <v>28.999999999999996</v>
      </c>
      <c r="AD57" s="97">
        <f t="shared" si="6"/>
        <v>29.96688741721854</v>
      </c>
    </row>
    <row r="58" spans="1:30" ht="12" customHeight="1" x14ac:dyDescent="0.15">
      <c r="A58" s="11" t="s">
        <v>79</v>
      </c>
      <c r="B58" s="176">
        <v>186</v>
      </c>
      <c r="C58" s="177">
        <v>185</v>
      </c>
      <c r="D58" s="1">
        <f t="shared" si="0"/>
        <v>371</v>
      </c>
      <c r="E58" s="176">
        <v>18</v>
      </c>
      <c r="F58" s="177">
        <v>16</v>
      </c>
      <c r="G58" s="1">
        <f t="shared" si="1"/>
        <v>34</v>
      </c>
      <c r="H58" s="176">
        <v>42</v>
      </c>
      <c r="I58" s="177">
        <v>54</v>
      </c>
      <c r="J58" s="1">
        <f t="shared" si="2"/>
        <v>96</v>
      </c>
      <c r="K58" s="176">
        <v>2</v>
      </c>
      <c r="L58" s="177">
        <v>1</v>
      </c>
      <c r="M58" s="1">
        <f t="shared" si="3"/>
        <v>3</v>
      </c>
      <c r="N58" s="176">
        <v>58</v>
      </c>
      <c r="O58" s="177">
        <v>43</v>
      </c>
      <c r="P58" s="1">
        <f t="shared" si="4"/>
        <v>101</v>
      </c>
      <c r="Q58" s="87">
        <f t="shared" si="12"/>
        <v>120</v>
      </c>
      <c r="R58" s="88">
        <f t="shared" si="12"/>
        <v>114</v>
      </c>
      <c r="S58" s="2">
        <f t="shared" si="5"/>
        <v>234</v>
      </c>
      <c r="T58" s="89">
        <f t="shared" si="8"/>
        <v>64.516129032258064</v>
      </c>
      <c r="U58" s="90">
        <f t="shared" si="8"/>
        <v>61.621621621621628</v>
      </c>
      <c r="V58" s="91">
        <f t="shared" si="8"/>
        <v>63.072776280323453</v>
      </c>
      <c r="W58" s="89">
        <f t="shared" si="9"/>
        <v>50</v>
      </c>
      <c r="X58" s="90">
        <f t="shared" si="9"/>
        <v>61.403508771929829</v>
      </c>
      <c r="Y58" s="92">
        <f t="shared" si="9"/>
        <v>55.555555555555557</v>
      </c>
      <c r="Z58" s="70" t="s">
        <v>20</v>
      </c>
      <c r="AA58" s="17">
        <f t="shared" si="13"/>
        <v>13</v>
      </c>
      <c r="AB58" s="89">
        <f t="shared" si="11"/>
        <v>31.182795698924732</v>
      </c>
      <c r="AC58" s="90">
        <f t="shared" si="6"/>
        <v>23.243243243243246</v>
      </c>
      <c r="AD58" s="91">
        <f t="shared" si="6"/>
        <v>27.223719676549869</v>
      </c>
    </row>
    <row r="59" spans="1:30" s="86" customFormat="1" ht="12" customHeight="1" x14ac:dyDescent="0.15">
      <c r="A59" s="37" t="s">
        <v>80</v>
      </c>
      <c r="B59" s="178">
        <v>81</v>
      </c>
      <c r="C59" s="179">
        <v>82</v>
      </c>
      <c r="D59" s="38">
        <f t="shared" si="0"/>
        <v>163</v>
      </c>
      <c r="E59" s="178">
        <v>4</v>
      </c>
      <c r="F59" s="179">
        <v>8</v>
      </c>
      <c r="G59" s="38">
        <f t="shared" si="1"/>
        <v>12</v>
      </c>
      <c r="H59" s="178">
        <v>21</v>
      </c>
      <c r="I59" s="179">
        <v>18</v>
      </c>
      <c r="J59" s="38">
        <f t="shared" si="2"/>
        <v>39</v>
      </c>
      <c r="K59" s="178">
        <v>0</v>
      </c>
      <c r="L59" s="179">
        <v>0</v>
      </c>
      <c r="M59" s="38">
        <f t="shared" si="3"/>
        <v>0</v>
      </c>
      <c r="N59" s="178">
        <v>33</v>
      </c>
      <c r="O59" s="179">
        <v>22</v>
      </c>
      <c r="P59" s="38">
        <f t="shared" si="4"/>
        <v>55</v>
      </c>
      <c r="Q59" s="93">
        <f t="shared" si="12"/>
        <v>58</v>
      </c>
      <c r="R59" s="94">
        <f t="shared" si="12"/>
        <v>48</v>
      </c>
      <c r="S59" s="39">
        <f t="shared" si="5"/>
        <v>106</v>
      </c>
      <c r="T59" s="95">
        <f t="shared" ref="T59:V74" si="14">Q59/B59*100</f>
        <v>71.604938271604937</v>
      </c>
      <c r="U59" s="96">
        <f t="shared" si="14"/>
        <v>58.536585365853654</v>
      </c>
      <c r="V59" s="97">
        <f t="shared" si="14"/>
        <v>65.030674846625772</v>
      </c>
      <c r="W59" s="95">
        <f t="shared" ref="W59:Y72" si="15">(E59+H59)/Q59*100</f>
        <v>43.103448275862064</v>
      </c>
      <c r="X59" s="96">
        <f t="shared" si="15"/>
        <v>54.166666666666664</v>
      </c>
      <c r="Y59" s="98">
        <f>(G59+J59)/S59*100</f>
        <v>48.113207547169814</v>
      </c>
      <c r="Z59" s="71" t="s">
        <v>20</v>
      </c>
      <c r="AA59" s="40">
        <f t="shared" si="13"/>
        <v>14</v>
      </c>
      <c r="AB59" s="95">
        <f t="shared" si="11"/>
        <v>40.74074074074074</v>
      </c>
      <c r="AC59" s="96">
        <f t="shared" si="6"/>
        <v>26.829268292682929</v>
      </c>
      <c r="AD59" s="97">
        <f t="shared" si="6"/>
        <v>33.742331288343557</v>
      </c>
    </row>
    <row r="60" spans="1:30" ht="12" customHeight="1" thickBot="1" x14ac:dyDescent="0.2">
      <c r="A60" s="30" t="s">
        <v>81</v>
      </c>
      <c r="B60" s="186">
        <v>55</v>
      </c>
      <c r="C60" s="187">
        <v>47</v>
      </c>
      <c r="D60" s="31">
        <f t="shared" si="0"/>
        <v>102</v>
      </c>
      <c r="E60" s="186">
        <v>4</v>
      </c>
      <c r="F60" s="187">
        <v>3</v>
      </c>
      <c r="G60" s="31">
        <f t="shared" si="1"/>
        <v>7</v>
      </c>
      <c r="H60" s="186">
        <v>7</v>
      </c>
      <c r="I60" s="187">
        <v>8</v>
      </c>
      <c r="J60" s="31">
        <f t="shared" si="2"/>
        <v>15</v>
      </c>
      <c r="K60" s="186">
        <v>0</v>
      </c>
      <c r="L60" s="187">
        <v>0</v>
      </c>
      <c r="M60" s="31">
        <f t="shared" si="3"/>
        <v>0</v>
      </c>
      <c r="N60" s="186">
        <v>19</v>
      </c>
      <c r="O60" s="187">
        <v>20</v>
      </c>
      <c r="P60" s="31">
        <f t="shared" si="4"/>
        <v>39</v>
      </c>
      <c r="Q60" s="123">
        <f t="shared" si="12"/>
        <v>30</v>
      </c>
      <c r="R60" s="124">
        <f t="shared" si="12"/>
        <v>31</v>
      </c>
      <c r="S60" s="32">
        <f t="shared" si="5"/>
        <v>61</v>
      </c>
      <c r="T60" s="125">
        <f t="shared" si="14"/>
        <v>54.54545454545454</v>
      </c>
      <c r="U60" s="126">
        <f t="shared" si="14"/>
        <v>65.957446808510639</v>
      </c>
      <c r="V60" s="127">
        <f t="shared" si="14"/>
        <v>59.803921568627452</v>
      </c>
      <c r="W60" s="125">
        <f t="shared" si="15"/>
        <v>36.666666666666664</v>
      </c>
      <c r="X60" s="126">
        <f t="shared" si="15"/>
        <v>35.483870967741936</v>
      </c>
      <c r="Y60" s="128">
        <f t="shared" si="15"/>
        <v>36.065573770491802</v>
      </c>
      <c r="Z60" s="72" t="s">
        <v>20</v>
      </c>
      <c r="AA60" s="18">
        <f t="shared" si="13"/>
        <v>15</v>
      </c>
      <c r="AB60" s="125">
        <f t="shared" si="11"/>
        <v>34.545454545454547</v>
      </c>
      <c r="AC60" s="126">
        <f t="shared" si="6"/>
        <v>42.553191489361701</v>
      </c>
      <c r="AD60" s="127">
        <f t="shared" si="6"/>
        <v>38.235294117647058</v>
      </c>
    </row>
    <row r="61" spans="1:30" s="86" customFormat="1" ht="12" customHeight="1" x14ac:dyDescent="0.15">
      <c r="A61" s="49" t="s">
        <v>83</v>
      </c>
      <c r="B61" s="50">
        <f t="shared" ref="B61:R61" si="16">SUMIF($A$5:$A$60,"黒沢尻*",B$5:B$60)</f>
        <v>15224</v>
      </c>
      <c r="C61" s="51">
        <f t="shared" si="16"/>
        <v>14990</v>
      </c>
      <c r="D61" s="52">
        <f t="shared" si="16"/>
        <v>30214</v>
      </c>
      <c r="E61" s="50">
        <f t="shared" si="16"/>
        <v>2447</v>
      </c>
      <c r="F61" s="51">
        <f t="shared" si="16"/>
        <v>2454</v>
      </c>
      <c r="G61" s="52">
        <f t="shared" si="16"/>
        <v>4901</v>
      </c>
      <c r="H61" s="50">
        <f t="shared" si="16"/>
        <v>1197</v>
      </c>
      <c r="I61" s="51">
        <f t="shared" si="16"/>
        <v>1668</v>
      </c>
      <c r="J61" s="52">
        <f t="shared" si="16"/>
        <v>2865</v>
      </c>
      <c r="K61" s="50">
        <f t="shared" si="16"/>
        <v>46</v>
      </c>
      <c r="L61" s="51">
        <f t="shared" si="16"/>
        <v>28</v>
      </c>
      <c r="M61" s="52">
        <f t="shared" si="16"/>
        <v>74</v>
      </c>
      <c r="N61" s="50">
        <f t="shared" si="16"/>
        <v>4392</v>
      </c>
      <c r="O61" s="51">
        <f t="shared" si="16"/>
        <v>3852</v>
      </c>
      <c r="P61" s="52">
        <f t="shared" si="16"/>
        <v>8244</v>
      </c>
      <c r="Q61" s="50">
        <f t="shared" si="16"/>
        <v>8082</v>
      </c>
      <c r="R61" s="51">
        <f t="shared" si="16"/>
        <v>8002</v>
      </c>
      <c r="S61" s="53">
        <f t="shared" si="5"/>
        <v>16084</v>
      </c>
      <c r="T61" s="129">
        <f t="shared" si="14"/>
        <v>53.087230688386754</v>
      </c>
      <c r="U61" s="130">
        <f t="shared" si="14"/>
        <v>53.382254836557706</v>
      </c>
      <c r="V61" s="131">
        <f t="shared" si="14"/>
        <v>53.233600317733497</v>
      </c>
      <c r="W61" s="129">
        <f t="shared" si="15"/>
        <v>45.087849542192529</v>
      </c>
      <c r="X61" s="130">
        <f t="shared" si="15"/>
        <v>51.512121969507618</v>
      </c>
      <c r="Y61" s="132">
        <f t="shared" si="15"/>
        <v>48.284008952996764</v>
      </c>
      <c r="Z61" s="199" t="s">
        <v>5</v>
      </c>
      <c r="AA61" s="200"/>
      <c r="AB61" s="129">
        <f t="shared" si="11"/>
        <v>28.84918549658434</v>
      </c>
      <c r="AC61" s="130">
        <f t="shared" si="11"/>
        <v>25.697131420947301</v>
      </c>
      <c r="AD61" s="131">
        <f t="shared" si="11"/>
        <v>27.285364400608991</v>
      </c>
    </row>
    <row r="62" spans="1:30" ht="12" customHeight="1" x14ac:dyDescent="0.15">
      <c r="A62" s="27" t="s">
        <v>84</v>
      </c>
      <c r="B62" s="5">
        <f t="shared" ref="B62:R62" si="17">SUMIF($A$5:$A$60,"飯豊*",B$5:B$60)</f>
        <v>4867</v>
      </c>
      <c r="C62" s="6">
        <f t="shared" si="17"/>
        <v>4719</v>
      </c>
      <c r="D62" s="6">
        <f t="shared" si="17"/>
        <v>9586</v>
      </c>
      <c r="E62" s="5">
        <f t="shared" si="17"/>
        <v>473</v>
      </c>
      <c r="F62" s="6">
        <f t="shared" si="17"/>
        <v>454</v>
      </c>
      <c r="G62" s="6">
        <f t="shared" si="17"/>
        <v>927</v>
      </c>
      <c r="H62" s="5">
        <f t="shared" si="17"/>
        <v>538</v>
      </c>
      <c r="I62" s="6">
        <f t="shared" si="17"/>
        <v>695</v>
      </c>
      <c r="J62" s="6">
        <f t="shared" si="17"/>
        <v>1233</v>
      </c>
      <c r="K62" s="5">
        <f t="shared" si="17"/>
        <v>11</v>
      </c>
      <c r="L62" s="6">
        <f t="shared" si="17"/>
        <v>6</v>
      </c>
      <c r="M62" s="6">
        <f t="shared" si="17"/>
        <v>17</v>
      </c>
      <c r="N62" s="5">
        <f t="shared" si="17"/>
        <v>1445</v>
      </c>
      <c r="O62" s="6">
        <f t="shared" si="17"/>
        <v>1230</v>
      </c>
      <c r="P62" s="6">
        <f t="shared" si="17"/>
        <v>2675</v>
      </c>
      <c r="Q62" s="5">
        <f t="shared" si="17"/>
        <v>2467</v>
      </c>
      <c r="R62" s="6">
        <f t="shared" si="17"/>
        <v>2385</v>
      </c>
      <c r="S62" s="7">
        <f t="shared" si="5"/>
        <v>4852</v>
      </c>
      <c r="T62" s="133">
        <f t="shared" si="14"/>
        <v>50.688309019930145</v>
      </c>
      <c r="U62" s="134">
        <f t="shared" si="14"/>
        <v>50.540368722186898</v>
      </c>
      <c r="V62" s="135">
        <f t="shared" si="14"/>
        <v>50.615480909659915</v>
      </c>
      <c r="W62" s="133">
        <f t="shared" si="15"/>
        <v>40.980948520470207</v>
      </c>
      <c r="X62" s="134">
        <f t="shared" si="15"/>
        <v>48.176100628930818</v>
      </c>
      <c r="Y62" s="136">
        <f t="shared" si="15"/>
        <v>44.517724649629017</v>
      </c>
      <c r="Z62" s="201" t="s">
        <v>5</v>
      </c>
      <c r="AA62" s="202"/>
      <c r="AB62" s="133">
        <f t="shared" si="11"/>
        <v>29.689747277583727</v>
      </c>
      <c r="AC62" s="134">
        <f t="shared" si="11"/>
        <v>26.064844246662428</v>
      </c>
      <c r="AD62" s="135">
        <f t="shared" si="11"/>
        <v>27.905278531191318</v>
      </c>
    </row>
    <row r="63" spans="1:30" s="86" customFormat="1" ht="12" customHeight="1" x14ac:dyDescent="0.15">
      <c r="A63" s="54" t="s">
        <v>85</v>
      </c>
      <c r="B63" s="55">
        <f t="shared" ref="B63:R63" si="18">SUMIF($A$5:$A$60,"二子*",B$5:B$60)</f>
        <v>1478</v>
      </c>
      <c r="C63" s="56">
        <f t="shared" si="18"/>
        <v>1453</v>
      </c>
      <c r="D63" s="56">
        <f t="shared" si="18"/>
        <v>2931</v>
      </c>
      <c r="E63" s="55">
        <f t="shared" si="18"/>
        <v>212</v>
      </c>
      <c r="F63" s="56">
        <f t="shared" si="18"/>
        <v>229</v>
      </c>
      <c r="G63" s="56">
        <f t="shared" si="18"/>
        <v>441</v>
      </c>
      <c r="H63" s="55">
        <f t="shared" si="18"/>
        <v>101</v>
      </c>
      <c r="I63" s="56">
        <f t="shared" si="18"/>
        <v>168</v>
      </c>
      <c r="J63" s="56">
        <f t="shared" si="18"/>
        <v>269</v>
      </c>
      <c r="K63" s="55">
        <f t="shared" si="18"/>
        <v>3</v>
      </c>
      <c r="L63" s="56">
        <f t="shared" si="18"/>
        <v>2</v>
      </c>
      <c r="M63" s="56">
        <f t="shared" si="18"/>
        <v>5</v>
      </c>
      <c r="N63" s="55">
        <f t="shared" si="18"/>
        <v>499</v>
      </c>
      <c r="O63" s="56">
        <f t="shared" si="18"/>
        <v>444</v>
      </c>
      <c r="P63" s="56">
        <f t="shared" si="18"/>
        <v>943</v>
      </c>
      <c r="Q63" s="55">
        <f t="shared" si="18"/>
        <v>815</v>
      </c>
      <c r="R63" s="56">
        <f t="shared" si="18"/>
        <v>843</v>
      </c>
      <c r="S63" s="57">
        <f t="shared" si="5"/>
        <v>1658</v>
      </c>
      <c r="T63" s="137">
        <f t="shared" si="14"/>
        <v>55.142083897158322</v>
      </c>
      <c r="U63" s="138">
        <f t="shared" si="14"/>
        <v>58.017894012388162</v>
      </c>
      <c r="V63" s="139">
        <f t="shared" si="14"/>
        <v>56.567724326168545</v>
      </c>
      <c r="W63" s="137">
        <f t="shared" si="15"/>
        <v>38.404907975460119</v>
      </c>
      <c r="X63" s="138">
        <f t="shared" si="15"/>
        <v>47.093712930011861</v>
      </c>
      <c r="Y63" s="140">
        <f t="shared" si="15"/>
        <v>42.822677925211103</v>
      </c>
      <c r="Z63" s="199" t="s">
        <v>5</v>
      </c>
      <c r="AA63" s="200"/>
      <c r="AB63" s="137">
        <f t="shared" si="11"/>
        <v>33.761840324763192</v>
      </c>
      <c r="AC63" s="138">
        <f t="shared" si="11"/>
        <v>30.557467309015827</v>
      </c>
      <c r="AD63" s="139">
        <f t="shared" si="11"/>
        <v>32.173319686113956</v>
      </c>
    </row>
    <row r="64" spans="1:30" ht="12" customHeight="1" x14ac:dyDescent="0.15">
      <c r="A64" s="27" t="s">
        <v>86</v>
      </c>
      <c r="B64" s="5">
        <f t="shared" ref="B64:R64" si="19">SUMIF($A$5:$A$60,"更木*",B$5:B$60)</f>
        <v>386</v>
      </c>
      <c r="C64" s="6">
        <f t="shared" si="19"/>
        <v>464</v>
      </c>
      <c r="D64" s="6">
        <f t="shared" si="19"/>
        <v>850</v>
      </c>
      <c r="E64" s="5">
        <f t="shared" si="19"/>
        <v>58</v>
      </c>
      <c r="F64" s="6">
        <f t="shared" si="19"/>
        <v>65</v>
      </c>
      <c r="G64" s="6">
        <f t="shared" si="19"/>
        <v>123</v>
      </c>
      <c r="H64" s="5">
        <f t="shared" si="19"/>
        <v>21</v>
      </c>
      <c r="I64" s="6">
        <f t="shared" si="19"/>
        <v>38</v>
      </c>
      <c r="J64" s="6">
        <f t="shared" si="19"/>
        <v>59</v>
      </c>
      <c r="K64" s="5">
        <f t="shared" si="19"/>
        <v>1</v>
      </c>
      <c r="L64" s="6">
        <f t="shared" si="19"/>
        <v>2</v>
      </c>
      <c r="M64" s="6">
        <f t="shared" si="19"/>
        <v>3</v>
      </c>
      <c r="N64" s="5">
        <f t="shared" si="19"/>
        <v>189</v>
      </c>
      <c r="O64" s="6">
        <f t="shared" si="19"/>
        <v>172</v>
      </c>
      <c r="P64" s="6">
        <f t="shared" si="19"/>
        <v>361</v>
      </c>
      <c r="Q64" s="5">
        <f t="shared" si="19"/>
        <v>269</v>
      </c>
      <c r="R64" s="6">
        <f t="shared" si="19"/>
        <v>277</v>
      </c>
      <c r="S64" s="7">
        <f t="shared" si="5"/>
        <v>546</v>
      </c>
      <c r="T64" s="133">
        <f t="shared" si="14"/>
        <v>69.689119170984455</v>
      </c>
      <c r="U64" s="134">
        <f t="shared" si="14"/>
        <v>59.698275862068961</v>
      </c>
      <c r="V64" s="135">
        <f t="shared" si="14"/>
        <v>64.235294117647058</v>
      </c>
      <c r="W64" s="133">
        <f t="shared" si="15"/>
        <v>29.368029739776951</v>
      </c>
      <c r="X64" s="134">
        <f t="shared" si="15"/>
        <v>37.184115523465707</v>
      </c>
      <c r="Y64" s="136">
        <f t="shared" si="15"/>
        <v>33.333333333333329</v>
      </c>
      <c r="Z64" s="201" t="s">
        <v>5</v>
      </c>
      <c r="AA64" s="202"/>
      <c r="AB64" s="133">
        <f t="shared" si="11"/>
        <v>48.96373056994819</v>
      </c>
      <c r="AC64" s="134">
        <f t="shared" si="11"/>
        <v>37.068965517241381</v>
      </c>
      <c r="AD64" s="135">
        <f t="shared" si="11"/>
        <v>42.470588235294116</v>
      </c>
    </row>
    <row r="65" spans="1:30" s="86" customFormat="1" ht="12" customHeight="1" x14ac:dyDescent="0.15">
      <c r="A65" s="54" t="s">
        <v>87</v>
      </c>
      <c r="B65" s="55">
        <f t="shared" ref="B65:R65" si="20">SUMIF($A$5:$A$60,"黒岩*",B$5:B$60)</f>
        <v>379</v>
      </c>
      <c r="C65" s="56">
        <f t="shared" si="20"/>
        <v>387</v>
      </c>
      <c r="D65" s="56">
        <f t="shared" si="20"/>
        <v>766</v>
      </c>
      <c r="E65" s="55">
        <f t="shared" si="20"/>
        <v>77</v>
      </c>
      <c r="F65" s="56">
        <f t="shared" si="20"/>
        <v>65</v>
      </c>
      <c r="G65" s="56">
        <f t="shared" si="20"/>
        <v>142</v>
      </c>
      <c r="H65" s="55">
        <f t="shared" si="20"/>
        <v>40</v>
      </c>
      <c r="I65" s="56">
        <f t="shared" si="20"/>
        <v>49</v>
      </c>
      <c r="J65" s="56">
        <f t="shared" si="20"/>
        <v>89</v>
      </c>
      <c r="K65" s="55">
        <f t="shared" si="20"/>
        <v>1</v>
      </c>
      <c r="L65" s="56">
        <f t="shared" si="20"/>
        <v>1</v>
      </c>
      <c r="M65" s="56">
        <f t="shared" si="20"/>
        <v>2</v>
      </c>
      <c r="N65" s="55">
        <f t="shared" si="20"/>
        <v>118</v>
      </c>
      <c r="O65" s="56">
        <f t="shared" si="20"/>
        <v>97</v>
      </c>
      <c r="P65" s="56">
        <f t="shared" si="20"/>
        <v>215</v>
      </c>
      <c r="Q65" s="55">
        <f t="shared" si="20"/>
        <v>236</v>
      </c>
      <c r="R65" s="56">
        <f t="shared" si="20"/>
        <v>212</v>
      </c>
      <c r="S65" s="57">
        <f t="shared" si="5"/>
        <v>448</v>
      </c>
      <c r="T65" s="137">
        <f t="shared" si="14"/>
        <v>62.269129287598943</v>
      </c>
      <c r="U65" s="138">
        <f t="shared" si="14"/>
        <v>54.780361757105943</v>
      </c>
      <c r="V65" s="139">
        <f t="shared" si="14"/>
        <v>58.485639686684074</v>
      </c>
      <c r="W65" s="137">
        <f t="shared" si="15"/>
        <v>49.576271186440678</v>
      </c>
      <c r="X65" s="138">
        <f t="shared" si="15"/>
        <v>53.773584905660378</v>
      </c>
      <c r="Y65" s="140">
        <f t="shared" si="15"/>
        <v>51.5625</v>
      </c>
      <c r="Z65" s="199" t="s">
        <v>5</v>
      </c>
      <c r="AA65" s="200"/>
      <c r="AB65" s="137">
        <f t="shared" si="11"/>
        <v>31.134564643799472</v>
      </c>
      <c r="AC65" s="138">
        <f t="shared" si="11"/>
        <v>25.064599483204137</v>
      </c>
      <c r="AD65" s="139">
        <f t="shared" si="11"/>
        <v>28.067885117493475</v>
      </c>
    </row>
    <row r="66" spans="1:30" ht="12" customHeight="1" x14ac:dyDescent="0.15">
      <c r="A66" s="27" t="s">
        <v>88</v>
      </c>
      <c r="B66" s="5">
        <f t="shared" ref="B66:R66" si="21">SUMIF($A$5:$A$60,"口内*",B$5:B$60)</f>
        <v>582</v>
      </c>
      <c r="C66" s="6">
        <f t="shared" si="21"/>
        <v>564</v>
      </c>
      <c r="D66" s="6">
        <f t="shared" si="21"/>
        <v>1146</v>
      </c>
      <c r="E66" s="5">
        <f t="shared" si="21"/>
        <v>111</v>
      </c>
      <c r="F66" s="6">
        <f t="shared" si="21"/>
        <v>89</v>
      </c>
      <c r="G66" s="6">
        <f t="shared" si="21"/>
        <v>200</v>
      </c>
      <c r="H66" s="5">
        <f t="shared" si="21"/>
        <v>28</v>
      </c>
      <c r="I66" s="6">
        <f t="shared" si="21"/>
        <v>51</v>
      </c>
      <c r="J66" s="6">
        <f t="shared" si="21"/>
        <v>79</v>
      </c>
      <c r="K66" s="5">
        <f t="shared" si="21"/>
        <v>1</v>
      </c>
      <c r="L66" s="6">
        <f t="shared" si="21"/>
        <v>1</v>
      </c>
      <c r="M66" s="6">
        <f t="shared" si="21"/>
        <v>2</v>
      </c>
      <c r="N66" s="5">
        <f t="shared" si="21"/>
        <v>229</v>
      </c>
      <c r="O66" s="6">
        <f t="shared" si="21"/>
        <v>190</v>
      </c>
      <c r="P66" s="6">
        <f t="shared" si="21"/>
        <v>419</v>
      </c>
      <c r="Q66" s="5">
        <f t="shared" si="21"/>
        <v>369</v>
      </c>
      <c r="R66" s="6">
        <f t="shared" si="21"/>
        <v>331</v>
      </c>
      <c r="S66" s="7">
        <f t="shared" si="5"/>
        <v>700</v>
      </c>
      <c r="T66" s="133">
        <f t="shared" si="14"/>
        <v>63.402061855670098</v>
      </c>
      <c r="U66" s="134">
        <f t="shared" si="14"/>
        <v>58.687943262411345</v>
      </c>
      <c r="V66" s="135">
        <f t="shared" si="14"/>
        <v>61.082024432809781</v>
      </c>
      <c r="W66" s="133">
        <f t="shared" si="15"/>
        <v>37.669376693766935</v>
      </c>
      <c r="X66" s="134">
        <f t="shared" si="15"/>
        <v>42.296072507552864</v>
      </c>
      <c r="Y66" s="136">
        <f t="shared" si="15"/>
        <v>39.857142857142861</v>
      </c>
      <c r="Z66" s="201" t="s">
        <v>5</v>
      </c>
      <c r="AA66" s="202"/>
      <c r="AB66" s="133">
        <f t="shared" si="11"/>
        <v>39.34707903780069</v>
      </c>
      <c r="AC66" s="134">
        <f t="shared" si="11"/>
        <v>33.687943262411345</v>
      </c>
      <c r="AD66" s="135">
        <f t="shared" si="11"/>
        <v>36.561954624781848</v>
      </c>
    </row>
    <row r="67" spans="1:30" s="86" customFormat="1" ht="12" customHeight="1" x14ac:dyDescent="0.15">
      <c r="A67" s="54" t="s">
        <v>89</v>
      </c>
      <c r="B67" s="55">
        <f t="shared" ref="B67:R67" si="22">SUMIF($A$5:$A$60,"稲瀬*",B$5:B$60)</f>
        <v>329</v>
      </c>
      <c r="C67" s="56">
        <f t="shared" si="22"/>
        <v>326</v>
      </c>
      <c r="D67" s="56">
        <f t="shared" si="22"/>
        <v>655</v>
      </c>
      <c r="E67" s="55">
        <f t="shared" si="22"/>
        <v>71</v>
      </c>
      <c r="F67" s="56">
        <f t="shared" si="22"/>
        <v>67</v>
      </c>
      <c r="G67" s="56">
        <f t="shared" si="22"/>
        <v>138</v>
      </c>
      <c r="H67" s="55">
        <f t="shared" si="22"/>
        <v>30</v>
      </c>
      <c r="I67" s="56">
        <f t="shared" si="22"/>
        <v>40</v>
      </c>
      <c r="J67" s="56">
        <f t="shared" si="22"/>
        <v>70</v>
      </c>
      <c r="K67" s="55">
        <f t="shared" si="22"/>
        <v>2</v>
      </c>
      <c r="L67" s="56">
        <f t="shared" si="22"/>
        <v>0</v>
      </c>
      <c r="M67" s="56">
        <f t="shared" si="22"/>
        <v>2</v>
      </c>
      <c r="N67" s="55">
        <f t="shared" si="22"/>
        <v>105</v>
      </c>
      <c r="O67" s="56">
        <f t="shared" si="22"/>
        <v>83</v>
      </c>
      <c r="P67" s="56">
        <f t="shared" si="22"/>
        <v>188</v>
      </c>
      <c r="Q67" s="55">
        <f t="shared" si="22"/>
        <v>208</v>
      </c>
      <c r="R67" s="56">
        <f t="shared" si="22"/>
        <v>190</v>
      </c>
      <c r="S67" s="57">
        <f t="shared" si="5"/>
        <v>398</v>
      </c>
      <c r="T67" s="137">
        <f t="shared" si="14"/>
        <v>63.221884498480243</v>
      </c>
      <c r="U67" s="138">
        <f t="shared" si="14"/>
        <v>58.282208588957054</v>
      </c>
      <c r="V67" s="139">
        <f t="shared" si="14"/>
        <v>60.763358778625957</v>
      </c>
      <c r="W67" s="137">
        <f t="shared" si="15"/>
        <v>48.557692307692307</v>
      </c>
      <c r="X67" s="138">
        <f t="shared" si="15"/>
        <v>56.315789473684205</v>
      </c>
      <c r="Y67" s="140">
        <f t="shared" si="15"/>
        <v>52.261306532663319</v>
      </c>
      <c r="Z67" s="199" t="s">
        <v>5</v>
      </c>
      <c r="AA67" s="200"/>
      <c r="AB67" s="137">
        <f t="shared" si="11"/>
        <v>31.914893617021278</v>
      </c>
      <c r="AC67" s="138">
        <f t="shared" si="11"/>
        <v>25.460122699386499</v>
      </c>
      <c r="AD67" s="139">
        <f t="shared" si="11"/>
        <v>28.702290076335878</v>
      </c>
    </row>
    <row r="68" spans="1:30" ht="12" customHeight="1" x14ac:dyDescent="0.15">
      <c r="A68" s="27" t="s">
        <v>90</v>
      </c>
      <c r="B68" s="5">
        <f t="shared" ref="B68:R68" si="23">SUMIF($A$5:$A$60,"相去*",B$5:B$60)</f>
        <v>3234</v>
      </c>
      <c r="C68" s="6">
        <f t="shared" si="23"/>
        <v>3313</v>
      </c>
      <c r="D68" s="6">
        <f t="shared" si="23"/>
        <v>6547</v>
      </c>
      <c r="E68" s="5">
        <f t="shared" si="23"/>
        <v>429</v>
      </c>
      <c r="F68" s="6">
        <f t="shared" si="23"/>
        <v>432</v>
      </c>
      <c r="G68" s="6">
        <f t="shared" si="23"/>
        <v>861</v>
      </c>
      <c r="H68" s="5">
        <f t="shared" si="23"/>
        <v>321</v>
      </c>
      <c r="I68" s="6">
        <f t="shared" si="23"/>
        <v>440</v>
      </c>
      <c r="J68" s="6">
        <f t="shared" si="23"/>
        <v>761</v>
      </c>
      <c r="K68" s="5">
        <f t="shared" si="23"/>
        <v>13</v>
      </c>
      <c r="L68" s="6">
        <f t="shared" si="23"/>
        <v>12</v>
      </c>
      <c r="M68" s="6">
        <f t="shared" si="23"/>
        <v>25</v>
      </c>
      <c r="N68" s="5">
        <f t="shared" si="23"/>
        <v>920</v>
      </c>
      <c r="O68" s="6">
        <f t="shared" si="23"/>
        <v>845</v>
      </c>
      <c r="P68" s="6">
        <f t="shared" si="23"/>
        <v>1765</v>
      </c>
      <c r="Q68" s="5">
        <f t="shared" si="23"/>
        <v>1683</v>
      </c>
      <c r="R68" s="6">
        <f t="shared" si="23"/>
        <v>1729</v>
      </c>
      <c r="S68" s="7">
        <f t="shared" si="5"/>
        <v>3412</v>
      </c>
      <c r="T68" s="133">
        <f t="shared" si="14"/>
        <v>52.040816326530617</v>
      </c>
      <c r="U68" s="134">
        <f t="shared" si="14"/>
        <v>52.188348928463625</v>
      </c>
      <c r="V68" s="135">
        <f t="shared" si="14"/>
        <v>52.115472735604094</v>
      </c>
      <c r="W68" s="133">
        <f t="shared" si="15"/>
        <v>44.563279857397504</v>
      </c>
      <c r="X68" s="134">
        <f t="shared" si="15"/>
        <v>50.433776749566228</v>
      </c>
      <c r="Y68" s="136">
        <f t="shared" si="15"/>
        <v>47.538100820633062</v>
      </c>
      <c r="Z68" s="201" t="s">
        <v>5</v>
      </c>
      <c r="AA68" s="202"/>
      <c r="AB68" s="133">
        <f t="shared" si="11"/>
        <v>28.447742733457019</v>
      </c>
      <c r="AC68" s="134">
        <f t="shared" si="11"/>
        <v>25.505584062782976</v>
      </c>
      <c r="AD68" s="135">
        <f t="shared" si="11"/>
        <v>26.958912478998016</v>
      </c>
    </row>
    <row r="69" spans="1:30" s="86" customFormat="1" ht="12" customHeight="1" x14ac:dyDescent="0.15">
      <c r="A69" s="54" t="s">
        <v>91</v>
      </c>
      <c r="B69" s="55">
        <f t="shared" ref="B69:R69" si="24">SUMIF($A$5:$A$60,"鬼柳*",B$5:B$60)</f>
        <v>2344</v>
      </c>
      <c r="C69" s="56">
        <f t="shared" si="24"/>
        <v>2314</v>
      </c>
      <c r="D69" s="56">
        <f t="shared" si="24"/>
        <v>4658</v>
      </c>
      <c r="E69" s="55">
        <f t="shared" si="24"/>
        <v>300</v>
      </c>
      <c r="F69" s="56">
        <f t="shared" si="24"/>
        <v>276</v>
      </c>
      <c r="G69" s="56">
        <f t="shared" si="24"/>
        <v>576</v>
      </c>
      <c r="H69" s="55">
        <f t="shared" si="24"/>
        <v>243</v>
      </c>
      <c r="I69" s="56">
        <f t="shared" si="24"/>
        <v>339</v>
      </c>
      <c r="J69" s="56">
        <f t="shared" si="24"/>
        <v>582</v>
      </c>
      <c r="K69" s="55">
        <f t="shared" si="24"/>
        <v>26</v>
      </c>
      <c r="L69" s="56">
        <f t="shared" si="24"/>
        <v>18</v>
      </c>
      <c r="M69" s="56">
        <f t="shared" si="24"/>
        <v>44</v>
      </c>
      <c r="N69" s="55">
        <f t="shared" si="24"/>
        <v>702</v>
      </c>
      <c r="O69" s="56">
        <f t="shared" si="24"/>
        <v>581</v>
      </c>
      <c r="P69" s="56">
        <f t="shared" si="24"/>
        <v>1283</v>
      </c>
      <c r="Q69" s="55">
        <f t="shared" si="24"/>
        <v>1271</v>
      </c>
      <c r="R69" s="56">
        <f t="shared" si="24"/>
        <v>1214</v>
      </c>
      <c r="S69" s="57">
        <f t="shared" ref="S69:S71" si="25">SUM(Q69:R69)</f>
        <v>2485</v>
      </c>
      <c r="T69" s="137">
        <f t="shared" si="14"/>
        <v>54.223549488054616</v>
      </c>
      <c r="U69" s="138">
        <f t="shared" si="14"/>
        <v>52.463267070008648</v>
      </c>
      <c r="V69" s="139">
        <f t="shared" si="14"/>
        <v>53.349076857020187</v>
      </c>
      <c r="W69" s="137">
        <f t="shared" si="15"/>
        <v>42.722265932336747</v>
      </c>
      <c r="X69" s="138">
        <f t="shared" si="15"/>
        <v>50.658978583196046</v>
      </c>
      <c r="Y69" s="140">
        <f t="shared" si="15"/>
        <v>46.599597585513081</v>
      </c>
      <c r="Z69" s="199" t="s">
        <v>5</v>
      </c>
      <c r="AA69" s="200"/>
      <c r="AB69" s="137">
        <f t="shared" si="11"/>
        <v>29.948805460750854</v>
      </c>
      <c r="AC69" s="138">
        <f t="shared" si="11"/>
        <v>25.108038029386343</v>
      </c>
      <c r="AD69" s="139">
        <f t="shared" si="11"/>
        <v>27.544010304851867</v>
      </c>
    </row>
    <row r="70" spans="1:30" ht="12" customHeight="1" x14ac:dyDescent="0.15">
      <c r="A70" s="27" t="s">
        <v>92</v>
      </c>
      <c r="B70" s="5">
        <f t="shared" ref="B70:R70" si="26">SUMIF($A$5:$A$60,"江釣子*",B$5:B$60)</f>
        <v>4960</v>
      </c>
      <c r="C70" s="6">
        <f t="shared" si="26"/>
        <v>4985</v>
      </c>
      <c r="D70" s="6">
        <f t="shared" si="26"/>
        <v>9945</v>
      </c>
      <c r="E70" s="5">
        <f t="shared" si="26"/>
        <v>306</v>
      </c>
      <c r="F70" s="6">
        <f t="shared" si="26"/>
        <v>268</v>
      </c>
      <c r="G70" s="6">
        <f t="shared" si="26"/>
        <v>574</v>
      </c>
      <c r="H70" s="5">
        <f t="shared" si="26"/>
        <v>836</v>
      </c>
      <c r="I70" s="6">
        <f t="shared" si="26"/>
        <v>1155</v>
      </c>
      <c r="J70" s="6">
        <f t="shared" si="26"/>
        <v>1991</v>
      </c>
      <c r="K70" s="5">
        <f t="shared" si="26"/>
        <v>12</v>
      </c>
      <c r="L70" s="6">
        <f t="shared" si="26"/>
        <v>10</v>
      </c>
      <c r="M70" s="6">
        <f t="shared" si="26"/>
        <v>22</v>
      </c>
      <c r="N70" s="5">
        <f t="shared" si="26"/>
        <v>1497</v>
      </c>
      <c r="O70" s="6">
        <f t="shared" si="26"/>
        <v>1281</v>
      </c>
      <c r="P70" s="6">
        <f t="shared" si="26"/>
        <v>2778</v>
      </c>
      <c r="Q70" s="5">
        <f t="shared" si="26"/>
        <v>2651</v>
      </c>
      <c r="R70" s="6">
        <f t="shared" si="26"/>
        <v>2714</v>
      </c>
      <c r="S70" s="7">
        <f t="shared" si="25"/>
        <v>5365</v>
      </c>
      <c r="T70" s="133">
        <f t="shared" si="14"/>
        <v>53.447580645161288</v>
      </c>
      <c r="U70" s="134">
        <f t="shared" si="14"/>
        <v>54.443329989969911</v>
      </c>
      <c r="V70" s="135">
        <f t="shared" si="14"/>
        <v>53.946706887883359</v>
      </c>
      <c r="W70" s="133">
        <f t="shared" si="15"/>
        <v>43.078083741984159</v>
      </c>
      <c r="X70" s="134">
        <f t="shared" si="15"/>
        <v>52.431834929992625</v>
      </c>
      <c r="Y70" s="136">
        <f t="shared" si="15"/>
        <v>47.809878844361606</v>
      </c>
      <c r="Z70" s="201" t="s">
        <v>5</v>
      </c>
      <c r="AA70" s="202"/>
      <c r="AB70" s="133">
        <f t="shared" ref="AB70:AD72" si="27">N70/B70*100</f>
        <v>30.181451612903228</v>
      </c>
      <c r="AC70" s="134">
        <f t="shared" si="27"/>
        <v>25.697091273821464</v>
      </c>
      <c r="AD70" s="135">
        <f t="shared" si="27"/>
        <v>27.933634992458522</v>
      </c>
    </row>
    <row r="71" spans="1:30" s="147" customFormat="1" ht="12" customHeight="1" thickBot="1" x14ac:dyDescent="0.2">
      <c r="A71" s="58" t="s">
        <v>93</v>
      </c>
      <c r="B71" s="59">
        <f t="shared" ref="B71:R71" si="28">SUMIF($A$5:$A$60,"和賀*",B$5:B$60)</f>
        <v>4832</v>
      </c>
      <c r="C71" s="60">
        <f t="shared" si="28"/>
        <v>5023</v>
      </c>
      <c r="D71" s="60">
        <f t="shared" si="28"/>
        <v>9855</v>
      </c>
      <c r="E71" s="59">
        <f t="shared" si="28"/>
        <v>394</v>
      </c>
      <c r="F71" s="60">
        <f t="shared" si="28"/>
        <v>335</v>
      </c>
      <c r="G71" s="60">
        <f t="shared" si="28"/>
        <v>729</v>
      </c>
      <c r="H71" s="59">
        <f t="shared" si="28"/>
        <v>885</v>
      </c>
      <c r="I71" s="60">
        <f t="shared" si="28"/>
        <v>1161</v>
      </c>
      <c r="J71" s="60">
        <f t="shared" si="28"/>
        <v>2046</v>
      </c>
      <c r="K71" s="59">
        <f t="shared" si="28"/>
        <v>15</v>
      </c>
      <c r="L71" s="60">
        <f t="shared" si="28"/>
        <v>13</v>
      </c>
      <c r="M71" s="60">
        <f t="shared" si="28"/>
        <v>28</v>
      </c>
      <c r="N71" s="59">
        <f t="shared" si="28"/>
        <v>1678</v>
      </c>
      <c r="O71" s="60">
        <f t="shared" si="28"/>
        <v>1403</v>
      </c>
      <c r="P71" s="60">
        <f t="shared" si="28"/>
        <v>3081</v>
      </c>
      <c r="Q71" s="59">
        <f t="shared" si="28"/>
        <v>2972</v>
      </c>
      <c r="R71" s="60">
        <f t="shared" si="28"/>
        <v>2912</v>
      </c>
      <c r="S71" s="61">
        <f t="shared" si="25"/>
        <v>5884</v>
      </c>
      <c r="T71" s="141">
        <f t="shared" si="14"/>
        <v>61.506622516556284</v>
      </c>
      <c r="U71" s="142">
        <f t="shared" si="14"/>
        <v>57.973322715508658</v>
      </c>
      <c r="V71" s="143">
        <f t="shared" si="14"/>
        <v>59.705733130390662</v>
      </c>
      <c r="W71" s="144">
        <f t="shared" si="15"/>
        <v>43.0349932705249</v>
      </c>
      <c r="X71" s="145">
        <f t="shared" si="15"/>
        <v>51.373626373626365</v>
      </c>
      <c r="Y71" s="146">
        <f t="shared" si="15"/>
        <v>47.161794697484702</v>
      </c>
      <c r="Z71" s="203" t="s">
        <v>5</v>
      </c>
      <c r="AA71" s="204"/>
      <c r="AB71" s="141">
        <f t="shared" si="27"/>
        <v>34.726821192052981</v>
      </c>
      <c r="AC71" s="142">
        <f t="shared" si="27"/>
        <v>27.931515030858051</v>
      </c>
      <c r="AD71" s="143">
        <f t="shared" si="27"/>
        <v>31.263318112633183</v>
      </c>
    </row>
    <row r="72" spans="1:30" s="25" customFormat="1" ht="12" customHeight="1" thickBot="1" x14ac:dyDescent="0.2">
      <c r="A72" s="190" t="s">
        <v>6</v>
      </c>
      <c r="B72" s="163">
        <f>SUM(B61:B71)</f>
        <v>38615</v>
      </c>
      <c r="C72" s="23">
        <f t="shared" ref="C72:R72" si="29">SUM(C61:C71)</f>
        <v>38538</v>
      </c>
      <c r="D72" s="15">
        <f t="shared" si="29"/>
        <v>77153</v>
      </c>
      <c r="E72" s="14">
        <f t="shared" si="29"/>
        <v>4878</v>
      </c>
      <c r="F72" s="15">
        <f t="shared" si="29"/>
        <v>4734</v>
      </c>
      <c r="G72" s="15">
        <f t="shared" si="29"/>
        <v>9612</v>
      </c>
      <c r="H72" s="14">
        <f t="shared" si="29"/>
        <v>4240</v>
      </c>
      <c r="I72" s="15">
        <f t="shared" si="29"/>
        <v>5804</v>
      </c>
      <c r="J72" s="15">
        <f t="shared" si="29"/>
        <v>10044</v>
      </c>
      <c r="K72" s="14">
        <f t="shared" si="29"/>
        <v>131</v>
      </c>
      <c r="L72" s="15">
        <f t="shared" si="29"/>
        <v>93</v>
      </c>
      <c r="M72" s="15">
        <f t="shared" si="29"/>
        <v>224</v>
      </c>
      <c r="N72" s="14">
        <f t="shared" si="29"/>
        <v>11774</v>
      </c>
      <c r="O72" s="15">
        <f t="shared" si="29"/>
        <v>10178</v>
      </c>
      <c r="P72" s="15">
        <f t="shared" si="29"/>
        <v>21952</v>
      </c>
      <c r="Q72" s="14">
        <f t="shared" si="29"/>
        <v>21023</v>
      </c>
      <c r="R72" s="15">
        <f t="shared" si="29"/>
        <v>20809</v>
      </c>
      <c r="S72" s="16">
        <f>SUM(S61:S71)</f>
        <v>41832</v>
      </c>
      <c r="T72" s="148">
        <f t="shared" si="14"/>
        <v>54.442574129224397</v>
      </c>
      <c r="U72" s="149">
        <f t="shared" si="14"/>
        <v>53.996055840988113</v>
      </c>
      <c r="V72" s="150">
        <f t="shared" si="14"/>
        <v>54.219537801511287</v>
      </c>
      <c r="W72" s="151">
        <f t="shared" si="15"/>
        <v>43.371545450221191</v>
      </c>
      <c r="X72" s="152">
        <f t="shared" si="15"/>
        <v>50.641549329617</v>
      </c>
      <c r="Y72" s="153">
        <f t="shared" si="15"/>
        <v>46.987951807228917</v>
      </c>
      <c r="Z72" s="205" t="s">
        <v>6</v>
      </c>
      <c r="AA72" s="206"/>
      <c r="AB72" s="148">
        <f t="shared" si="27"/>
        <v>30.490741939660754</v>
      </c>
      <c r="AC72" s="149">
        <f t="shared" si="27"/>
        <v>26.410296330894184</v>
      </c>
      <c r="AD72" s="150">
        <f t="shared" si="27"/>
        <v>28.452555312171917</v>
      </c>
    </row>
    <row r="73" spans="1:30" s="147" customFormat="1" ht="12" customHeight="1" thickBot="1" x14ac:dyDescent="0.2">
      <c r="A73" s="191" t="s">
        <v>22</v>
      </c>
      <c r="B73" s="189">
        <v>18</v>
      </c>
      <c r="C73" s="66">
        <v>35</v>
      </c>
      <c r="D73" s="66">
        <f>SUM(B73:C73)</f>
        <v>53</v>
      </c>
      <c r="E73" s="154" t="s">
        <v>24</v>
      </c>
      <c r="F73" s="64" t="s">
        <v>24</v>
      </c>
      <c r="G73" s="63" t="s">
        <v>24</v>
      </c>
      <c r="H73" s="155" t="s">
        <v>24</v>
      </c>
      <c r="I73" s="64" t="s">
        <v>24</v>
      </c>
      <c r="J73" s="63" t="s">
        <v>24</v>
      </c>
      <c r="K73" s="154" t="s">
        <v>24</v>
      </c>
      <c r="L73" s="155" t="s">
        <v>24</v>
      </c>
      <c r="M73" s="64" t="s">
        <v>24</v>
      </c>
      <c r="N73" s="65">
        <v>1</v>
      </c>
      <c r="O73" s="66">
        <v>3</v>
      </c>
      <c r="P73" s="66">
        <f>SUM(N73:O73)</f>
        <v>4</v>
      </c>
      <c r="Q73" s="156">
        <f t="shared" ref="Q73:R73" si="30">SUMIF($E$4:$P$4,Q$4,$E73:$P73)</f>
        <v>1</v>
      </c>
      <c r="R73" s="157">
        <f t="shared" si="30"/>
        <v>3</v>
      </c>
      <c r="S73" s="62">
        <f>SUM(Q73:R73)</f>
        <v>4</v>
      </c>
      <c r="T73" s="158">
        <f t="shared" si="14"/>
        <v>5.5555555555555554</v>
      </c>
      <c r="U73" s="159">
        <f t="shared" si="14"/>
        <v>8.5714285714285712</v>
      </c>
      <c r="V73" s="160">
        <f t="shared" si="14"/>
        <v>7.5471698113207548</v>
      </c>
      <c r="W73" s="154" t="s">
        <v>24</v>
      </c>
      <c r="X73" s="64" t="s">
        <v>24</v>
      </c>
      <c r="Y73" s="77" t="s">
        <v>24</v>
      </c>
      <c r="Z73" s="67"/>
      <c r="AA73" s="67"/>
    </row>
    <row r="74" spans="1:30" ht="12" customHeight="1" thickBot="1" x14ac:dyDescent="0.2">
      <c r="A74" s="192" t="s">
        <v>23</v>
      </c>
      <c r="B74" s="23">
        <f t="shared" ref="B74:S74" si="31">B72+B73</f>
        <v>38633</v>
      </c>
      <c r="C74" s="161">
        <f t="shared" si="31"/>
        <v>38573</v>
      </c>
      <c r="D74" s="162">
        <f t="shared" si="31"/>
        <v>77206</v>
      </c>
      <c r="E74" s="15">
        <f t="shared" si="31"/>
        <v>4878</v>
      </c>
      <c r="F74" s="161">
        <f t="shared" si="31"/>
        <v>4734</v>
      </c>
      <c r="G74" s="162">
        <f t="shared" si="31"/>
        <v>9612</v>
      </c>
      <c r="H74" s="15">
        <f t="shared" si="31"/>
        <v>4240</v>
      </c>
      <c r="I74" s="161">
        <f t="shared" si="31"/>
        <v>5804</v>
      </c>
      <c r="J74" s="162">
        <f t="shared" si="31"/>
        <v>10044</v>
      </c>
      <c r="K74" s="24">
        <f t="shared" si="31"/>
        <v>131</v>
      </c>
      <c r="L74" s="163">
        <f t="shared" si="31"/>
        <v>93</v>
      </c>
      <c r="M74" s="162">
        <f t="shared" si="31"/>
        <v>224</v>
      </c>
      <c r="N74" s="15">
        <f t="shared" si="31"/>
        <v>11775</v>
      </c>
      <c r="O74" s="161">
        <f t="shared" si="31"/>
        <v>10181</v>
      </c>
      <c r="P74" s="162">
        <f t="shared" si="31"/>
        <v>21956</v>
      </c>
      <c r="Q74" s="15">
        <f t="shared" si="31"/>
        <v>21024</v>
      </c>
      <c r="R74" s="164">
        <f t="shared" si="31"/>
        <v>20812</v>
      </c>
      <c r="S74" s="162">
        <f t="shared" si="31"/>
        <v>41836</v>
      </c>
      <c r="T74" s="148">
        <f t="shared" si="14"/>
        <v>54.419796546993503</v>
      </c>
      <c r="U74" s="149">
        <f t="shared" si="14"/>
        <v>53.954838876934645</v>
      </c>
      <c r="V74" s="150">
        <f t="shared" si="14"/>
        <v>54.18749838095485</v>
      </c>
      <c r="W74" s="148">
        <f>(E74+H74)/Q74*100</f>
        <v>43.36948249619482</v>
      </c>
      <c r="X74" s="149">
        <f>(F74+I74)/R74*100</f>
        <v>50.634249471458773</v>
      </c>
      <c r="Y74" s="165">
        <f>(G74+J74)/S74*100</f>
        <v>46.983459221722917</v>
      </c>
    </row>
  </sheetData>
  <mergeCells count="21">
    <mergeCell ref="Q3:S3"/>
    <mergeCell ref="T3:V3"/>
    <mergeCell ref="W3:Y3"/>
    <mergeCell ref="B3:D3"/>
    <mergeCell ref="E3:G3"/>
    <mergeCell ref="H3:J3"/>
    <mergeCell ref="K3:M3"/>
    <mergeCell ref="N3:P3"/>
    <mergeCell ref="AB3:AD3"/>
    <mergeCell ref="Z61:AA61"/>
    <mergeCell ref="Z62:AA62"/>
    <mergeCell ref="Z70:AA70"/>
    <mergeCell ref="Z71:AA71"/>
    <mergeCell ref="Z63:AA63"/>
    <mergeCell ref="Z72:AA72"/>
    <mergeCell ref="Z64:AA64"/>
    <mergeCell ref="Z65:AA65"/>
    <mergeCell ref="Z66:AA66"/>
    <mergeCell ref="Z67:AA67"/>
    <mergeCell ref="Z68:AA68"/>
    <mergeCell ref="Z69:AA69"/>
  </mergeCells>
  <phoneticPr fontId="2"/>
  <dataValidations count="3">
    <dataValidation type="whole" allowBlank="1" showInputMessage="1" showErrorMessage="1" errorTitle="入力不可" error="入力してはいけません。_x000a_" sqref="E73:M73 W73:Y73" xr:uid="{DFF07CA2-C087-4AB8-AB4B-A400AAA5BE31}">
      <formula1>0</formula1>
      <formula2>0</formula2>
    </dataValidation>
    <dataValidation allowBlank="1" showInputMessage="1" showErrorMessage="1" errorTitle="入力不可" error="入力してはけません。_x000a_" sqref="B73:C73" xr:uid="{25EDCD66-A6E9-4754-8FBE-E2C420B7D4F6}"/>
    <dataValidation type="textLength" allowBlank="1" showInputMessage="1" showErrorMessage="1" errorTitle="入力不可" error="入力してはけません。_x000a_" sqref="G5:G60 M5:M60 D73 D5:D60 J5:J60 S73 S5:S60 P73 P5:P60" xr:uid="{1AD73CDF-B85B-4532-891C-8F6A568B7A87}">
      <formula1>0</formula1>
      <formula2>0</formula2>
    </dataValidation>
  </dataValidations>
  <printOptions verticalCentered="1"/>
  <pageMargins left="1.1023622047244095" right="0.31496062992125984" top="0.11811023622047245" bottom="0.11811023622047245" header="0.51181102362204722" footer="0.51181102362204722"/>
  <pageSetup paperSize="8" orientation="landscape" verticalDpi="300" r:id="rId1"/>
  <headerFooter alignWithMargins="0"/>
  <ignoredErrors>
    <ignoredError sqref="S72" formula="1"/>
    <ignoredError sqref="P7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小選挙区</vt:lpstr>
      <vt:lpstr>比例代表</vt:lpstr>
      <vt:lpstr>国民審査</vt:lpstr>
      <vt:lpstr>参院補欠</vt:lpstr>
      <vt:lpstr>国民審査!Print_Area</vt:lpstr>
      <vt:lpstr>参院補欠!Print_Area</vt:lpstr>
      <vt:lpstr>小選挙区!Print_Area</vt:lpstr>
      <vt:lpstr>比例代表!Print_Area</vt:lpstr>
      <vt:lpstr>国民審査!Print_Area_MI</vt:lpstr>
      <vt:lpstr>参院補欠!Print_Area_MI</vt:lpstr>
      <vt:lpstr>小選挙区!Print_Area_MI</vt:lpstr>
      <vt:lpstr>比例代表!Print_Area_MI</vt:lpstr>
    </vt:vector>
  </TitlesOfParts>
  <Company>北上市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北上市</dc:creator>
  <cp:lastModifiedBy>Administrator</cp:lastModifiedBy>
  <cp:lastPrinted>2024-11-11T04:38:36Z</cp:lastPrinted>
  <dcterms:created xsi:type="dcterms:W3CDTF">2010-07-10T13:52:26Z</dcterms:created>
  <dcterms:modified xsi:type="dcterms:W3CDTF">2024-11-11T04:42:02Z</dcterms:modified>
</cp:coreProperties>
</file>