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me\14選挙管理委員会事務局\00選管共有\01_選管\■選挙統計データ\R08衆院_統計\"/>
    </mc:Choice>
  </mc:AlternateContent>
  <xr:revisionPtr revIDLastSave="0" documentId="13_ncr:1_{C9D46C94-71B7-4D4F-A887-F3A6DB919C5F}" xr6:coauthVersionLast="47" xr6:coauthVersionMax="47" xr10:uidLastSave="{00000000-0000-0000-0000-000000000000}"/>
  <workbookProtection lockStructure="1"/>
  <bookViews>
    <workbookView xWindow="-120" yWindow="-120" windowWidth="29040" windowHeight="16440" xr2:uid="{00000000-000D-0000-FFFF-FFFF00000000}"/>
  </bookViews>
  <sheets>
    <sheet name="小選挙区" sheetId="4" r:id="rId1"/>
    <sheet name="比例代表" sheetId="6" r:id="rId2"/>
    <sheet name="国民審査" sheetId="7" r:id="rId3"/>
  </sheets>
  <definedNames>
    <definedName name="_Regression_Int" localSheetId="2" hidden="1">1</definedName>
    <definedName name="_Regression_Int" localSheetId="0" hidden="1">1</definedName>
    <definedName name="_Regression_Int" localSheetId="1" hidden="1">1</definedName>
    <definedName name="hirei">#REF!</definedName>
    <definedName name="_xlnm.Print_Area" localSheetId="2">国民審査!$A$1:$Y$74</definedName>
    <definedName name="_xlnm.Print_Area" localSheetId="0">小選挙区!$A$1:$Y$75</definedName>
    <definedName name="_xlnm.Print_Area" localSheetId="1">比例代表!$A$1:$Y$75</definedName>
    <definedName name="Print_Area_MI" localSheetId="2">国民審査!$A$2:$E$74</definedName>
    <definedName name="Print_Area_MI" localSheetId="0">小選挙区!$A$2:$E$75</definedName>
    <definedName name="Print_Area_MI" localSheetId="1">比例代表!$A$2:$E$75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73" i="7" l="1"/>
  <c r="AB73" i="7"/>
  <c r="AA73" i="7"/>
  <c r="AD73" i="6"/>
  <c r="AC73" i="6"/>
  <c r="AB73" i="6"/>
  <c r="AC73" i="4"/>
  <c r="AB73" i="4"/>
  <c r="AA73" i="4"/>
  <c r="S75" i="6"/>
  <c r="G75" i="6"/>
  <c r="S74" i="6"/>
  <c r="G74" i="6"/>
  <c r="S75" i="4"/>
  <c r="S74" i="4"/>
  <c r="G75" i="4"/>
  <c r="G74" i="4"/>
  <c r="R73" i="7" l="1"/>
  <c r="U73" i="7" s="1"/>
  <c r="Q73" i="7"/>
  <c r="P73" i="7"/>
  <c r="D73" i="7"/>
  <c r="O71" i="7"/>
  <c r="N71" i="7"/>
  <c r="AA71" i="7" s="1"/>
  <c r="L71" i="7"/>
  <c r="K71" i="7"/>
  <c r="I71" i="7"/>
  <c r="H71" i="7"/>
  <c r="F71" i="7"/>
  <c r="E71" i="7"/>
  <c r="C71" i="7"/>
  <c r="B71" i="7"/>
  <c r="O70" i="7"/>
  <c r="N70" i="7"/>
  <c r="L70" i="7"/>
  <c r="K70" i="7"/>
  <c r="I70" i="7"/>
  <c r="H70" i="7"/>
  <c r="F70" i="7"/>
  <c r="E70" i="7"/>
  <c r="C70" i="7"/>
  <c r="B70" i="7"/>
  <c r="O69" i="7"/>
  <c r="N69" i="7"/>
  <c r="AA69" i="7" s="1"/>
  <c r="L69" i="7"/>
  <c r="K69" i="7"/>
  <c r="I69" i="7"/>
  <c r="H69" i="7"/>
  <c r="F69" i="7"/>
  <c r="E69" i="7"/>
  <c r="C69" i="7"/>
  <c r="B69" i="7"/>
  <c r="O68" i="7"/>
  <c r="AB68" i="7" s="1"/>
  <c r="N68" i="7"/>
  <c r="AA68" i="7" s="1"/>
  <c r="L68" i="7"/>
  <c r="K68" i="7"/>
  <c r="I68" i="7"/>
  <c r="H68" i="7"/>
  <c r="F68" i="7"/>
  <c r="E68" i="7"/>
  <c r="C68" i="7"/>
  <c r="B68" i="7"/>
  <c r="O67" i="7"/>
  <c r="AB67" i="7" s="1"/>
  <c r="N67" i="7"/>
  <c r="AA67" i="7" s="1"/>
  <c r="L67" i="7"/>
  <c r="K67" i="7"/>
  <c r="I67" i="7"/>
  <c r="H67" i="7"/>
  <c r="F67" i="7"/>
  <c r="E67" i="7"/>
  <c r="C67" i="7"/>
  <c r="B67" i="7"/>
  <c r="O66" i="7"/>
  <c r="N66" i="7"/>
  <c r="L66" i="7"/>
  <c r="K66" i="7"/>
  <c r="I66" i="7"/>
  <c r="H66" i="7"/>
  <c r="F66" i="7"/>
  <c r="E66" i="7"/>
  <c r="C66" i="7"/>
  <c r="B66" i="7"/>
  <c r="AA66" i="7" s="1"/>
  <c r="O65" i="7"/>
  <c r="N65" i="7"/>
  <c r="L65" i="7"/>
  <c r="K65" i="7"/>
  <c r="I65" i="7"/>
  <c r="H65" i="7"/>
  <c r="F65" i="7"/>
  <c r="E65" i="7"/>
  <c r="C65" i="7"/>
  <c r="B65" i="7"/>
  <c r="O64" i="7"/>
  <c r="N64" i="7"/>
  <c r="L64" i="7"/>
  <c r="K64" i="7"/>
  <c r="I64" i="7"/>
  <c r="H64" i="7"/>
  <c r="F64" i="7"/>
  <c r="E64" i="7"/>
  <c r="D64" i="7"/>
  <c r="C64" i="7"/>
  <c r="B64" i="7"/>
  <c r="O63" i="7"/>
  <c r="N63" i="7"/>
  <c r="L63" i="7"/>
  <c r="K63" i="7"/>
  <c r="I63" i="7"/>
  <c r="H63" i="7"/>
  <c r="F63" i="7"/>
  <c r="E63" i="7"/>
  <c r="C63" i="7"/>
  <c r="B63" i="7"/>
  <c r="O62" i="7"/>
  <c r="N62" i="7"/>
  <c r="AA62" i="7" s="1"/>
  <c r="L62" i="7"/>
  <c r="K62" i="7"/>
  <c r="I62" i="7"/>
  <c r="H62" i="7"/>
  <c r="F62" i="7"/>
  <c r="E62" i="7"/>
  <c r="C62" i="7"/>
  <c r="B62" i="7"/>
  <c r="O61" i="7"/>
  <c r="N61" i="7"/>
  <c r="AA61" i="7" s="1"/>
  <c r="L61" i="7"/>
  <c r="K61" i="7"/>
  <c r="I61" i="7"/>
  <c r="H61" i="7"/>
  <c r="F61" i="7"/>
  <c r="E61" i="7"/>
  <c r="C61" i="7"/>
  <c r="B61" i="7"/>
  <c r="AB60" i="7"/>
  <c r="AA60" i="7"/>
  <c r="R60" i="7"/>
  <c r="U60" i="7" s="1"/>
  <c r="Q60" i="7"/>
  <c r="W60" i="7" s="1"/>
  <c r="P60" i="7"/>
  <c r="M60" i="7"/>
  <c r="J60" i="7"/>
  <c r="G60" i="7"/>
  <c r="D60" i="7"/>
  <c r="AB59" i="7"/>
  <c r="AA59" i="7"/>
  <c r="R59" i="7"/>
  <c r="U59" i="7" s="1"/>
  <c r="Q59" i="7"/>
  <c r="T59" i="7" s="1"/>
  <c r="P59" i="7"/>
  <c r="M59" i="7"/>
  <c r="J59" i="7"/>
  <c r="G59" i="7"/>
  <c r="D59" i="7"/>
  <c r="AB58" i="7"/>
  <c r="AA58" i="7"/>
  <c r="R58" i="7"/>
  <c r="U58" i="7" s="1"/>
  <c r="Q58" i="7"/>
  <c r="W58" i="7" s="1"/>
  <c r="P58" i="7"/>
  <c r="M58" i="7"/>
  <c r="J58" i="7"/>
  <c r="G58" i="7"/>
  <c r="D58" i="7"/>
  <c r="AC58" i="7" s="1"/>
  <c r="AB57" i="7"/>
  <c r="AA57" i="7"/>
  <c r="R57" i="7"/>
  <c r="X57" i="7" s="1"/>
  <c r="Q57" i="7"/>
  <c r="T57" i="7" s="1"/>
  <c r="P57" i="7"/>
  <c r="M57" i="7"/>
  <c r="J57" i="7"/>
  <c r="G57" i="7"/>
  <c r="D57" i="7"/>
  <c r="AB56" i="7"/>
  <c r="AA56" i="7"/>
  <c r="R56" i="7"/>
  <c r="X56" i="7" s="1"/>
  <c r="Q56" i="7"/>
  <c r="W56" i="7" s="1"/>
  <c r="P56" i="7"/>
  <c r="M56" i="7"/>
  <c r="J56" i="7"/>
  <c r="G56" i="7"/>
  <c r="D56" i="7"/>
  <c r="AB55" i="7"/>
  <c r="AA55" i="7"/>
  <c r="R55" i="7"/>
  <c r="X55" i="7" s="1"/>
  <c r="Q55" i="7"/>
  <c r="W55" i="7" s="1"/>
  <c r="P55" i="7"/>
  <c r="M55" i="7"/>
  <c r="J55" i="7"/>
  <c r="G55" i="7"/>
  <c r="D55" i="7"/>
  <c r="AB54" i="7"/>
  <c r="AA54" i="7"/>
  <c r="R54" i="7"/>
  <c r="U54" i="7" s="1"/>
  <c r="Q54" i="7"/>
  <c r="W54" i="7" s="1"/>
  <c r="P54" i="7"/>
  <c r="M54" i="7"/>
  <c r="J54" i="7"/>
  <c r="G54" i="7"/>
  <c r="D54" i="7"/>
  <c r="AB53" i="7"/>
  <c r="AA53" i="7"/>
  <c r="R53" i="7"/>
  <c r="U53" i="7" s="1"/>
  <c r="Q53" i="7"/>
  <c r="T53" i="7" s="1"/>
  <c r="P53" i="7"/>
  <c r="M53" i="7"/>
  <c r="J53" i="7"/>
  <c r="G53" i="7"/>
  <c r="D53" i="7"/>
  <c r="AC53" i="7" s="1"/>
  <c r="AB52" i="7"/>
  <c r="AA52" i="7"/>
  <c r="R52" i="7"/>
  <c r="U52" i="7" s="1"/>
  <c r="Q52" i="7"/>
  <c r="P52" i="7"/>
  <c r="AC52" i="7" s="1"/>
  <c r="M52" i="7"/>
  <c r="J52" i="7"/>
  <c r="G52" i="7"/>
  <c r="D52" i="7"/>
  <c r="AB51" i="7"/>
  <c r="AA51" i="7"/>
  <c r="R51" i="7"/>
  <c r="U51" i="7" s="1"/>
  <c r="Q51" i="7"/>
  <c r="W51" i="7" s="1"/>
  <c r="P51" i="7"/>
  <c r="M51" i="7"/>
  <c r="J51" i="7"/>
  <c r="G51" i="7"/>
  <c r="D51" i="7"/>
  <c r="AC51" i="7" s="1"/>
  <c r="AB50" i="7"/>
  <c r="AA50" i="7"/>
  <c r="R50" i="7"/>
  <c r="Q50" i="7"/>
  <c r="W50" i="7" s="1"/>
  <c r="P50" i="7"/>
  <c r="M50" i="7"/>
  <c r="J50" i="7"/>
  <c r="G50" i="7"/>
  <c r="D50" i="7"/>
  <c r="AB49" i="7"/>
  <c r="AA49" i="7"/>
  <c r="R49" i="7"/>
  <c r="X49" i="7" s="1"/>
  <c r="Q49" i="7"/>
  <c r="S49" i="7" s="1"/>
  <c r="P49" i="7"/>
  <c r="M49" i="7"/>
  <c r="J49" i="7"/>
  <c r="J71" i="7" s="1"/>
  <c r="G49" i="7"/>
  <c r="D49" i="7"/>
  <c r="AB48" i="7"/>
  <c r="AA48" i="7"/>
  <c r="R48" i="7"/>
  <c r="U48" i="7" s="1"/>
  <c r="Q48" i="7"/>
  <c r="W48" i="7" s="1"/>
  <c r="P48" i="7"/>
  <c r="AC48" i="7" s="1"/>
  <c r="M48" i="7"/>
  <c r="J48" i="7"/>
  <c r="G48" i="7"/>
  <c r="D48" i="7"/>
  <c r="AB47" i="7"/>
  <c r="AA47" i="7"/>
  <c r="R47" i="7"/>
  <c r="Q47" i="7"/>
  <c r="P47" i="7"/>
  <c r="M47" i="7"/>
  <c r="J47" i="7"/>
  <c r="G47" i="7"/>
  <c r="G71" i="7" s="1"/>
  <c r="D47" i="7"/>
  <c r="AB46" i="7"/>
  <c r="AA46" i="7"/>
  <c r="R46" i="7"/>
  <c r="Q46" i="7"/>
  <c r="P46" i="7"/>
  <c r="AC46" i="7" s="1"/>
  <c r="M46" i="7"/>
  <c r="J46" i="7"/>
  <c r="G46" i="7"/>
  <c r="D46" i="7"/>
  <c r="AB45" i="7"/>
  <c r="AA45" i="7"/>
  <c r="R45" i="7"/>
  <c r="X45" i="7" s="1"/>
  <c r="Q45" i="7"/>
  <c r="P45" i="7"/>
  <c r="M45" i="7"/>
  <c r="J45" i="7"/>
  <c r="G45" i="7"/>
  <c r="D45" i="7"/>
  <c r="AB44" i="7"/>
  <c r="AA44" i="7"/>
  <c r="R44" i="7"/>
  <c r="X44" i="7" s="1"/>
  <c r="Q44" i="7"/>
  <c r="W44" i="7" s="1"/>
  <c r="P44" i="7"/>
  <c r="M44" i="7"/>
  <c r="J44" i="7"/>
  <c r="G44" i="7"/>
  <c r="G70" i="7" s="1"/>
  <c r="D44" i="7"/>
  <c r="AB43" i="7"/>
  <c r="AA43" i="7"/>
  <c r="R43" i="7"/>
  <c r="X43" i="7" s="1"/>
  <c r="Q43" i="7"/>
  <c r="W43" i="7" s="1"/>
  <c r="P43" i="7"/>
  <c r="M43" i="7"/>
  <c r="J43" i="7"/>
  <c r="G43" i="7"/>
  <c r="D43" i="7"/>
  <c r="AB42" i="7"/>
  <c r="AA42" i="7"/>
  <c r="R42" i="7"/>
  <c r="Q42" i="7"/>
  <c r="T42" i="7" s="1"/>
  <c r="P42" i="7"/>
  <c r="M42" i="7"/>
  <c r="J42" i="7"/>
  <c r="G42" i="7"/>
  <c r="D42" i="7"/>
  <c r="AB41" i="7"/>
  <c r="AA41" i="7"/>
  <c r="R41" i="7"/>
  <c r="U41" i="7" s="1"/>
  <c r="Q41" i="7"/>
  <c r="W41" i="7" s="1"/>
  <c r="P41" i="7"/>
  <c r="M41" i="7"/>
  <c r="J41" i="7"/>
  <c r="G41" i="7"/>
  <c r="D41" i="7"/>
  <c r="AB40" i="7"/>
  <c r="AA40" i="7"/>
  <c r="R40" i="7"/>
  <c r="U40" i="7" s="1"/>
  <c r="Q40" i="7"/>
  <c r="S40" i="7" s="1"/>
  <c r="P40" i="7"/>
  <c r="M40" i="7"/>
  <c r="J40" i="7"/>
  <c r="G40" i="7"/>
  <c r="D40" i="7"/>
  <c r="AB39" i="7"/>
  <c r="AA39" i="7"/>
  <c r="R39" i="7"/>
  <c r="U39" i="7" s="1"/>
  <c r="Q39" i="7"/>
  <c r="P39" i="7"/>
  <c r="M39" i="7"/>
  <c r="J39" i="7"/>
  <c r="G39" i="7"/>
  <c r="D39" i="7"/>
  <c r="AB38" i="7"/>
  <c r="AA38" i="7"/>
  <c r="R38" i="7"/>
  <c r="Q38" i="7"/>
  <c r="P38" i="7"/>
  <c r="AC38" i="7" s="1"/>
  <c r="M38" i="7"/>
  <c r="M69" i="7" s="1"/>
  <c r="J38" i="7"/>
  <c r="G38" i="7"/>
  <c r="D38" i="7"/>
  <c r="AB37" i="7"/>
  <c r="AA37" i="7"/>
  <c r="R37" i="7"/>
  <c r="U37" i="7" s="1"/>
  <c r="Q37" i="7"/>
  <c r="W37" i="7" s="1"/>
  <c r="P37" i="7"/>
  <c r="M37" i="7"/>
  <c r="J37" i="7"/>
  <c r="G37" i="7"/>
  <c r="D37" i="7"/>
  <c r="AB36" i="7"/>
  <c r="AA36" i="7"/>
  <c r="R36" i="7"/>
  <c r="U36" i="7" s="1"/>
  <c r="Q36" i="7"/>
  <c r="W36" i="7" s="1"/>
  <c r="P36" i="7"/>
  <c r="M36" i="7"/>
  <c r="J36" i="7"/>
  <c r="G36" i="7"/>
  <c r="D36" i="7"/>
  <c r="AB35" i="7"/>
  <c r="AA35" i="7"/>
  <c r="R35" i="7"/>
  <c r="U35" i="7" s="1"/>
  <c r="Q35" i="7"/>
  <c r="P35" i="7"/>
  <c r="AC35" i="7" s="1"/>
  <c r="M35" i="7"/>
  <c r="J35" i="7"/>
  <c r="G35" i="7"/>
  <c r="D35" i="7"/>
  <c r="AB34" i="7"/>
  <c r="AA34" i="7"/>
  <c r="R34" i="7"/>
  <c r="Q34" i="7"/>
  <c r="P34" i="7"/>
  <c r="AC34" i="7" s="1"/>
  <c r="M34" i="7"/>
  <c r="M68" i="7" s="1"/>
  <c r="J34" i="7"/>
  <c r="G34" i="7"/>
  <c r="D34" i="7"/>
  <c r="AB33" i="7"/>
  <c r="AA33" i="7"/>
  <c r="R33" i="7"/>
  <c r="U33" i="7" s="1"/>
  <c r="Q33" i="7"/>
  <c r="T33" i="7" s="1"/>
  <c r="P33" i="7"/>
  <c r="M33" i="7"/>
  <c r="J33" i="7"/>
  <c r="G33" i="7"/>
  <c r="D33" i="7"/>
  <c r="AB32" i="7"/>
  <c r="AA32" i="7"/>
  <c r="R32" i="7"/>
  <c r="U32" i="7" s="1"/>
  <c r="Q32" i="7"/>
  <c r="S32" i="7" s="1"/>
  <c r="P32" i="7"/>
  <c r="M32" i="7"/>
  <c r="J32" i="7"/>
  <c r="J67" i="7" s="1"/>
  <c r="G32" i="7"/>
  <c r="G67" i="7" s="1"/>
  <c r="D32" i="7"/>
  <c r="AB31" i="7"/>
  <c r="AA31" i="7"/>
  <c r="R31" i="7"/>
  <c r="Q31" i="7"/>
  <c r="T31" i="7" s="1"/>
  <c r="P31" i="7"/>
  <c r="M31" i="7"/>
  <c r="J31" i="7"/>
  <c r="G31" i="7"/>
  <c r="D31" i="7"/>
  <c r="AB30" i="7"/>
  <c r="AA30" i="7"/>
  <c r="R30" i="7"/>
  <c r="Q30" i="7"/>
  <c r="W30" i="7" s="1"/>
  <c r="P30" i="7"/>
  <c r="M30" i="7"/>
  <c r="J30" i="7"/>
  <c r="G30" i="7"/>
  <c r="D30" i="7"/>
  <c r="AB29" i="7"/>
  <c r="AA29" i="7"/>
  <c r="R29" i="7"/>
  <c r="U29" i="7" s="1"/>
  <c r="Q29" i="7"/>
  <c r="W29" i="7" s="1"/>
  <c r="P29" i="7"/>
  <c r="M29" i="7"/>
  <c r="J29" i="7"/>
  <c r="G29" i="7"/>
  <c r="D29" i="7"/>
  <c r="AB28" i="7"/>
  <c r="AA28" i="7"/>
  <c r="R28" i="7"/>
  <c r="X28" i="7" s="1"/>
  <c r="Q28" i="7"/>
  <c r="S28" i="7" s="1"/>
  <c r="P28" i="7"/>
  <c r="M28" i="7"/>
  <c r="J28" i="7"/>
  <c r="G28" i="7"/>
  <c r="D28" i="7"/>
  <c r="AC28" i="7" s="1"/>
  <c r="AB27" i="7"/>
  <c r="AA27" i="7"/>
  <c r="R27" i="7"/>
  <c r="X27" i="7" s="1"/>
  <c r="Q27" i="7"/>
  <c r="P27" i="7"/>
  <c r="M27" i="7"/>
  <c r="J27" i="7"/>
  <c r="G27" i="7"/>
  <c r="G66" i="7" s="1"/>
  <c r="D27" i="7"/>
  <c r="AB26" i="7"/>
  <c r="AA26" i="7"/>
  <c r="R26" i="7"/>
  <c r="Q26" i="7"/>
  <c r="W26" i="7" s="1"/>
  <c r="P26" i="7"/>
  <c r="AC26" i="7" s="1"/>
  <c r="M26" i="7"/>
  <c r="J26" i="7"/>
  <c r="G26" i="7"/>
  <c r="D26" i="7"/>
  <c r="AB25" i="7"/>
  <c r="AA25" i="7"/>
  <c r="R25" i="7"/>
  <c r="U25" i="7" s="1"/>
  <c r="Q25" i="7"/>
  <c r="P25" i="7"/>
  <c r="M25" i="7"/>
  <c r="J25" i="7"/>
  <c r="J65" i="7" s="1"/>
  <c r="G25" i="7"/>
  <c r="D25" i="7"/>
  <c r="D65" i="7" s="1"/>
  <c r="AB24" i="7"/>
  <c r="AA24" i="7"/>
  <c r="R24" i="7"/>
  <c r="U24" i="7" s="1"/>
  <c r="Q24" i="7"/>
  <c r="W24" i="7" s="1"/>
  <c r="P24" i="7"/>
  <c r="M24" i="7"/>
  <c r="M64" i="7" s="1"/>
  <c r="J24" i="7"/>
  <c r="G24" i="7"/>
  <c r="D24" i="7"/>
  <c r="AB23" i="7"/>
  <c r="AA23" i="7"/>
  <c r="R23" i="7"/>
  <c r="Q23" i="7"/>
  <c r="W23" i="7" s="1"/>
  <c r="P23" i="7"/>
  <c r="AC23" i="7" s="1"/>
  <c r="M23" i="7"/>
  <c r="J23" i="7"/>
  <c r="G23" i="7"/>
  <c r="D23" i="7"/>
  <c r="AB22" i="7"/>
  <c r="AA22" i="7"/>
  <c r="R22" i="7"/>
  <c r="U22" i="7" s="1"/>
  <c r="Q22" i="7"/>
  <c r="T22" i="7" s="1"/>
  <c r="P22" i="7"/>
  <c r="M22" i="7"/>
  <c r="J22" i="7"/>
  <c r="G22" i="7"/>
  <c r="D22" i="7"/>
  <c r="AC22" i="7" s="1"/>
  <c r="AB21" i="7"/>
  <c r="AA21" i="7"/>
  <c r="R21" i="7"/>
  <c r="X21" i="7" s="1"/>
  <c r="Q21" i="7"/>
  <c r="T21" i="7" s="1"/>
  <c r="P21" i="7"/>
  <c r="M21" i="7"/>
  <c r="J21" i="7"/>
  <c r="G21" i="7"/>
  <c r="D21" i="7"/>
  <c r="AC21" i="7" s="1"/>
  <c r="AC20" i="7"/>
  <c r="AB20" i="7"/>
  <c r="AA20" i="7"/>
  <c r="R20" i="7"/>
  <c r="X20" i="7" s="1"/>
  <c r="Q20" i="7"/>
  <c r="P20" i="7"/>
  <c r="M20" i="7"/>
  <c r="J20" i="7"/>
  <c r="J63" i="7" s="1"/>
  <c r="G20" i="7"/>
  <c r="D20" i="7"/>
  <c r="AB19" i="7"/>
  <c r="AA19" i="7"/>
  <c r="R19" i="7"/>
  <c r="X19" i="7" s="1"/>
  <c r="Q19" i="7"/>
  <c r="P19" i="7"/>
  <c r="M19" i="7"/>
  <c r="J19" i="7"/>
  <c r="G19" i="7"/>
  <c r="D19" i="7"/>
  <c r="AB18" i="7"/>
  <c r="AA18" i="7"/>
  <c r="R18" i="7"/>
  <c r="Q18" i="7"/>
  <c r="W18" i="7" s="1"/>
  <c r="P18" i="7"/>
  <c r="M18" i="7"/>
  <c r="J18" i="7"/>
  <c r="G18" i="7"/>
  <c r="D18" i="7"/>
  <c r="AB17" i="7"/>
  <c r="AA17" i="7"/>
  <c r="R17" i="7"/>
  <c r="U17" i="7" s="1"/>
  <c r="Q17" i="7"/>
  <c r="P17" i="7"/>
  <c r="M17" i="7"/>
  <c r="J17" i="7"/>
  <c r="G17" i="7"/>
  <c r="D17" i="7"/>
  <c r="AC16" i="7"/>
  <c r="AB16" i="7"/>
  <c r="AA16" i="7"/>
  <c r="R16" i="7"/>
  <c r="U16" i="7" s="1"/>
  <c r="Q16" i="7"/>
  <c r="T16" i="7" s="1"/>
  <c r="P16" i="7"/>
  <c r="M16" i="7"/>
  <c r="J16" i="7"/>
  <c r="G16" i="7"/>
  <c r="D16" i="7"/>
  <c r="AB15" i="7"/>
  <c r="AA15" i="7"/>
  <c r="R15" i="7"/>
  <c r="X15" i="7" s="1"/>
  <c r="Q15" i="7"/>
  <c r="W15" i="7" s="1"/>
  <c r="P15" i="7"/>
  <c r="M15" i="7"/>
  <c r="J15" i="7"/>
  <c r="J62" i="7" s="1"/>
  <c r="G15" i="7"/>
  <c r="D15" i="7"/>
  <c r="AB14" i="7"/>
  <c r="AA14" i="7"/>
  <c r="R14" i="7"/>
  <c r="X14" i="7" s="1"/>
  <c r="Q14" i="7"/>
  <c r="T14" i="7" s="1"/>
  <c r="P14" i="7"/>
  <c r="M14" i="7"/>
  <c r="J14" i="7"/>
  <c r="G14" i="7"/>
  <c r="D14" i="7"/>
  <c r="AB13" i="7"/>
  <c r="AA13" i="7"/>
  <c r="R13" i="7"/>
  <c r="U13" i="7" s="1"/>
  <c r="Q13" i="7"/>
  <c r="W13" i="7" s="1"/>
  <c r="P13" i="7"/>
  <c r="M13" i="7"/>
  <c r="J13" i="7"/>
  <c r="G13" i="7"/>
  <c r="D13" i="7"/>
  <c r="AB12" i="7"/>
  <c r="AA12" i="7"/>
  <c r="R12" i="7"/>
  <c r="U12" i="7" s="1"/>
  <c r="Q12" i="7"/>
  <c r="W12" i="7" s="1"/>
  <c r="P12" i="7"/>
  <c r="M12" i="7"/>
  <c r="J12" i="7"/>
  <c r="G12" i="7"/>
  <c r="D12" i="7"/>
  <c r="AC12" i="7" s="1"/>
  <c r="AB11" i="7"/>
  <c r="AA11" i="7"/>
  <c r="R11" i="7"/>
  <c r="U11" i="7" s="1"/>
  <c r="Q11" i="7"/>
  <c r="T11" i="7" s="1"/>
  <c r="P11" i="7"/>
  <c r="M11" i="7"/>
  <c r="J11" i="7"/>
  <c r="G11" i="7"/>
  <c r="D11" i="7"/>
  <c r="AB10" i="7"/>
  <c r="AA10" i="7"/>
  <c r="R10" i="7"/>
  <c r="Q10" i="7"/>
  <c r="S10" i="7" s="1"/>
  <c r="P10" i="7"/>
  <c r="AC10" i="7" s="1"/>
  <c r="M10" i="7"/>
  <c r="J10" i="7"/>
  <c r="G10" i="7"/>
  <c r="D10" i="7"/>
  <c r="AB9" i="7"/>
  <c r="AA9" i="7"/>
  <c r="R9" i="7"/>
  <c r="X9" i="7" s="1"/>
  <c r="Q9" i="7"/>
  <c r="T9" i="7" s="1"/>
  <c r="P9" i="7"/>
  <c r="M9" i="7"/>
  <c r="J9" i="7"/>
  <c r="G9" i="7"/>
  <c r="D9" i="7"/>
  <c r="AB8" i="7"/>
  <c r="AA8" i="7"/>
  <c r="R8" i="7"/>
  <c r="U8" i="7" s="1"/>
  <c r="Q8" i="7"/>
  <c r="S8" i="7" s="1"/>
  <c r="V8" i="7" s="1"/>
  <c r="P8" i="7"/>
  <c r="M8" i="7"/>
  <c r="J8" i="7"/>
  <c r="G8" i="7"/>
  <c r="D8" i="7"/>
  <c r="AC8" i="7" s="1"/>
  <c r="AC7" i="7"/>
  <c r="AB7" i="7"/>
  <c r="AA7" i="7"/>
  <c r="R7" i="7"/>
  <c r="Q7" i="7"/>
  <c r="P7" i="7"/>
  <c r="M7" i="7"/>
  <c r="J7" i="7"/>
  <c r="G7" i="7"/>
  <c r="D7" i="7"/>
  <c r="AB6" i="7"/>
  <c r="AA6" i="7"/>
  <c r="R6" i="7"/>
  <c r="U6" i="7" s="1"/>
  <c r="Q6" i="7"/>
  <c r="W6" i="7" s="1"/>
  <c r="P6" i="7"/>
  <c r="AC6" i="7" s="1"/>
  <c r="M6" i="7"/>
  <c r="J6" i="7"/>
  <c r="G6" i="7"/>
  <c r="D6" i="7"/>
  <c r="AB5" i="7"/>
  <c r="AA5" i="7"/>
  <c r="R5" i="7"/>
  <c r="X5" i="7" s="1"/>
  <c r="Q5" i="7"/>
  <c r="W5" i="7" s="1"/>
  <c r="P5" i="7"/>
  <c r="M5" i="7"/>
  <c r="J5" i="7"/>
  <c r="G5" i="7"/>
  <c r="D5" i="7"/>
  <c r="AC60" i="6"/>
  <c r="AB60" i="6"/>
  <c r="AC59" i="6"/>
  <c r="AB59" i="6"/>
  <c r="AC58" i="6"/>
  <c r="AB58" i="6"/>
  <c r="AC57" i="6"/>
  <c r="AB57" i="6"/>
  <c r="AC56" i="6"/>
  <c r="AB56" i="6"/>
  <c r="AC55" i="6"/>
  <c r="AB55" i="6"/>
  <c r="AC54" i="6"/>
  <c r="AB54" i="6"/>
  <c r="AC53" i="6"/>
  <c r="AB53" i="6"/>
  <c r="AC52" i="6"/>
  <c r="AB52" i="6"/>
  <c r="AC51" i="6"/>
  <c r="AB51" i="6"/>
  <c r="AC50" i="6"/>
  <c r="AB50" i="6"/>
  <c r="AC49" i="6"/>
  <c r="AB49" i="6"/>
  <c r="AC48" i="6"/>
  <c r="AB48" i="6"/>
  <c r="AC47" i="6"/>
  <c r="AB47" i="6"/>
  <c r="AC46" i="6"/>
  <c r="AB46" i="6"/>
  <c r="AC45" i="6"/>
  <c r="AB45" i="6"/>
  <c r="AC44" i="6"/>
  <c r="AB44" i="6"/>
  <c r="AC43" i="6"/>
  <c r="AB43" i="6"/>
  <c r="AC42" i="6"/>
  <c r="AB42" i="6"/>
  <c r="AC41" i="6"/>
  <c r="AB41" i="6"/>
  <c r="AC40" i="6"/>
  <c r="AB40" i="6"/>
  <c r="AC39" i="6"/>
  <c r="AB39" i="6"/>
  <c r="AC38" i="6"/>
  <c r="AB38" i="6"/>
  <c r="AC37" i="6"/>
  <c r="AB37" i="6"/>
  <c r="AC36" i="6"/>
  <c r="AB36" i="6"/>
  <c r="AC35" i="6"/>
  <c r="AB35" i="6"/>
  <c r="AC34" i="6"/>
  <c r="AB34" i="6"/>
  <c r="AC33" i="6"/>
  <c r="AB33" i="6"/>
  <c r="AC32" i="6"/>
  <c r="AB32" i="6"/>
  <c r="AC31" i="6"/>
  <c r="AB31" i="6"/>
  <c r="AC30" i="6"/>
  <c r="AB30" i="6"/>
  <c r="AC29" i="6"/>
  <c r="AB29" i="6"/>
  <c r="AC28" i="6"/>
  <c r="AB28" i="6"/>
  <c r="AC27" i="6"/>
  <c r="AB27" i="6"/>
  <c r="AC26" i="6"/>
  <c r="AB26" i="6"/>
  <c r="AC25" i="6"/>
  <c r="AB25" i="6"/>
  <c r="AC24" i="6"/>
  <c r="AB24" i="6"/>
  <c r="AC23" i="6"/>
  <c r="AB23" i="6"/>
  <c r="AC22" i="6"/>
  <c r="AB22" i="6"/>
  <c r="AC21" i="6"/>
  <c r="AB21" i="6"/>
  <c r="AC20" i="6"/>
  <c r="AB20" i="6"/>
  <c r="AC19" i="6"/>
  <c r="AB19" i="6"/>
  <c r="AC18" i="6"/>
  <c r="AB18" i="6"/>
  <c r="AC17" i="6"/>
  <c r="AB17" i="6"/>
  <c r="AC16" i="6"/>
  <c r="AB16" i="6"/>
  <c r="AC15" i="6"/>
  <c r="AB15" i="6"/>
  <c r="AC14" i="6"/>
  <c r="AB14" i="6"/>
  <c r="AC13" i="6"/>
  <c r="AB13" i="6"/>
  <c r="AC12" i="6"/>
  <c r="AB12" i="6"/>
  <c r="AC11" i="6"/>
  <c r="AB11" i="6"/>
  <c r="AC10" i="6"/>
  <c r="AB10" i="6"/>
  <c r="AC9" i="6"/>
  <c r="AB9" i="6"/>
  <c r="AC8" i="6"/>
  <c r="AB8" i="6"/>
  <c r="AC7" i="6"/>
  <c r="AB7" i="6"/>
  <c r="AC6" i="6"/>
  <c r="AB6" i="6"/>
  <c r="AC5" i="6"/>
  <c r="AB5" i="6"/>
  <c r="AB60" i="4"/>
  <c r="AA60" i="4"/>
  <c r="AB59" i="4"/>
  <c r="AA59" i="4"/>
  <c r="AB58" i="4"/>
  <c r="AA58" i="4"/>
  <c r="AB57" i="4"/>
  <c r="AA57" i="4"/>
  <c r="AB56" i="4"/>
  <c r="AA56" i="4"/>
  <c r="AB55" i="4"/>
  <c r="AA55" i="4"/>
  <c r="AB54" i="4"/>
  <c r="AA54" i="4"/>
  <c r="AB53" i="4"/>
  <c r="AA53" i="4"/>
  <c r="AB52" i="4"/>
  <c r="AA52" i="4"/>
  <c r="AB51" i="4"/>
  <c r="AA51" i="4"/>
  <c r="AB50" i="4"/>
  <c r="AA50" i="4"/>
  <c r="AB49" i="4"/>
  <c r="AA49" i="4"/>
  <c r="AB48" i="4"/>
  <c r="AA48" i="4"/>
  <c r="AB47" i="4"/>
  <c r="AA47" i="4"/>
  <c r="AB46" i="4"/>
  <c r="AA46" i="4"/>
  <c r="AB45" i="4"/>
  <c r="AA45" i="4"/>
  <c r="AB44" i="4"/>
  <c r="AA44" i="4"/>
  <c r="AB43" i="4"/>
  <c r="AA43" i="4"/>
  <c r="AB42" i="4"/>
  <c r="AA42" i="4"/>
  <c r="AB41" i="4"/>
  <c r="AA41" i="4"/>
  <c r="AB40" i="4"/>
  <c r="AA40" i="4"/>
  <c r="AB39" i="4"/>
  <c r="AA39" i="4"/>
  <c r="AB38" i="4"/>
  <c r="AA38" i="4"/>
  <c r="AB37" i="4"/>
  <c r="AA37" i="4"/>
  <c r="AB36" i="4"/>
  <c r="AA36" i="4"/>
  <c r="AB35" i="4"/>
  <c r="AA35" i="4"/>
  <c r="AB34" i="4"/>
  <c r="AA34" i="4"/>
  <c r="AB33" i="4"/>
  <c r="AA33" i="4"/>
  <c r="AB32" i="4"/>
  <c r="AA32" i="4"/>
  <c r="AB31" i="4"/>
  <c r="AA31" i="4"/>
  <c r="AB30" i="4"/>
  <c r="AA30" i="4"/>
  <c r="AB29" i="4"/>
  <c r="AA29" i="4"/>
  <c r="AB28" i="4"/>
  <c r="AA28" i="4"/>
  <c r="AB27" i="4"/>
  <c r="AA27" i="4"/>
  <c r="AB26" i="4"/>
  <c r="AA26" i="4"/>
  <c r="AB25" i="4"/>
  <c r="AA25" i="4"/>
  <c r="AB24" i="4"/>
  <c r="AA24" i="4"/>
  <c r="AB23" i="4"/>
  <c r="AA23" i="4"/>
  <c r="AB22" i="4"/>
  <c r="AA22" i="4"/>
  <c r="AB21" i="4"/>
  <c r="AA21" i="4"/>
  <c r="AB20" i="4"/>
  <c r="AA20" i="4"/>
  <c r="AB19" i="4"/>
  <c r="AA19" i="4"/>
  <c r="AB18" i="4"/>
  <c r="AA18" i="4"/>
  <c r="AB17" i="4"/>
  <c r="AA17" i="4"/>
  <c r="AB16" i="4"/>
  <c r="AA16" i="4"/>
  <c r="AB15" i="4"/>
  <c r="AA15" i="4"/>
  <c r="AB14" i="4"/>
  <c r="AA14" i="4"/>
  <c r="AB13" i="4"/>
  <c r="AA13" i="4"/>
  <c r="AB12" i="4"/>
  <c r="AA12" i="4"/>
  <c r="AB11" i="4"/>
  <c r="AA11" i="4"/>
  <c r="AB10" i="4"/>
  <c r="AA10" i="4"/>
  <c r="AB9" i="4"/>
  <c r="AA9" i="4"/>
  <c r="AB8" i="4"/>
  <c r="AA8" i="4"/>
  <c r="AB7" i="4"/>
  <c r="AA7" i="4"/>
  <c r="AB6" i="4"/>
  <c r="AA6" i="4"/>
  <c r="AB5" i="4"/>
  <c r="AA5" i="4"/>
  <c r="P63" i="7" l="1"/>
  <c r="AC36" i="7"/>
  <c r="W59" i="7"/>
  <c r="AB63" i="7"/>
  <c r="P69" i="7"/>
  <c r="AC69" i="7" s="1"/>
  <c r="P64" i="7"/>
  <c r="W21" i="7"/>
  <c r="AC40" i="7"/>
  <c r="AC44" i="7"/>
  <c r="AA70" i="7"/>
  <c r="AC5" i="7"/>
  <c r="AA64" i="7"/>
  <c r="X60" i="7"/>
  <c r="AC9" i="7"/>
  <c r="AB69" i="7"/>
  <c r="W22" i="7"/>
  <c r="S60" i="7"/>
  <c r="V60" i="7" s="1"/>
  <c r="V32" i="7"/>
  <c r="T60" i="7"/>
  <c r="Q64" i="7"/>
  <c r="W64" i="7" s="1"/>
  <c r="M66" i="7"/>
  <c r="M67" i="7"/>
  <c r="M62" i="7"/>
  <c r="M65" i="7"/>
  <c r="M70" i="7"/>
  <c r="J61" i="7"/>
  <c r="S18" i="7"/>
  <c r="Y18" i="7" s="1"/>
  <c r="U20" i="7"/>
  <c r="U21" i="7"/>
  <c r="T18" i="7"/>
  <c r="S30" i="7"/>
  <c r="V30" i="7" s="1"/>
  <c r="J69" i="7"/>
  <c r="T44" i="7"/>
  <c r="X59" i="7"/>
  <c r="U18" i="7"/>
  <c r="Q65" i="7"/>
  <c r="W65" i="7" s="1"/>
  <c r="T30" i="7"/>
  <c r="U44" i="7"/>
  <c r="U45" i="7"/>
  <c r="T54" i="7"/>
  <c r="S55" i="7"/>
  <c r="V55" i="7" s="1"/>
  <c r="T56" i="7"/>
  <c r="X58" i="7"/>
  <c r="W8" i="7"/>
  <c r="T55" i="7"/>
  <c r="U56" i="7"/>
  <c r="W57" i="7"/>
  <c r="S5" i="7"/>
  <c r="Y5" i="7" s="1"/>
  <c r="X8" i="7"/>
  <c r="X18" i="7"/>
  <c r="Q69" i="7"/>
  <c r="T69" i="7" s="1"/>
  <c r="W53" i="7"/>
  <c r="X54" i="7"/>
  <c r="U55" i="7"/>
  <c r="T5" i="7"/>
  <c r="T6" i="7"/>
  <c r="J66" i="7"/>
  <c r="X32" i="7"/>
  <c r="S13" i="7"/>
  <c r="V13" i="7" s="1"/>
  <c r="T28" i="7"/>
  <c r="S37" i="7"/>
  <c r="V37" i="7" s="1"/>
  <c r="T13" i="7"/>
  <c r="U28" i="7"/>
  <c r="T36" i="7"/>
  <c r="T37" i="7"/>
  <c r="W42" i="7"/>
  <c r="W11" i="7"/>
  <c r="T25" i="7"/>
  <c r="S38" i="7"/>
  <c r="V38" i="7" s="1"/>
  <c r="X39" i="7"/>
  <c r="W40" i="7"/>
  <c r="U49" i="7"/>
  <c r="X51" i="7"/>
  <c r="X11" i="7"/>
  <c r="X13" i="7"/>
  <c r="X40" i="7"/>
  <c r="W49" i="7"/>
  <c r="W25" i="7"/>
  <c r="X37" i="7"/>
  <c r="G62" i="7"/>
  <c r="T23" i="7"/>
  <c r="X25" i="7"/>
  <c r="T32" i="7"/>
  <c r="S44" i="7"/>
  <c r="Y44" i="7" s="1"/>
  <c r="U57" i="7"/>
  <c r="U15" i="7"/>
  <c r="S36" i="7"/>
  <c r="Y36" i="7" s="1"/>
  <c r="X53" i="7"/>
  <c r="T40" i="7"/>
  <c r="T12" i="7"/>
  <c r="X35" i="7"/>
  <c r="X48" i="7"/>
  <c r="T49" i="7"/>
  <c r="T50" i="7"/>
  <c r="Y56" i="7"/>
  <c r="Y40" i="7"/>
  <c r="Y49" i="7"/>
  <c r="S25" i="7"/>
  <c r="V25" i="7" s="1"/>
  <c r="W28" i="7"/>
  <c r="X36" i="7"/>
  <c r="E72" i="7"/>
  <c r="E74" i="7" s="1"/>
  <c r="X24" i="7"/>
  <c r="T26" i="7"/>
  <c r="G65" i="7"/>
  <c r="W32" i="7"/>
  <c r="S56" i="7"/>
  <c r="V56" i="7" s="1"/>
  <c r="X52" i="7"/>
  <c r="W14" i="7"/>
  <c r="D61" i="7"/>
  <c r="AC19" i="7"/>
  <c r="AB71" i="7"/>
  <c r="AC13" i="7"/>
  <c r="D66" i="7"/>
  <c r="D68" i="7"/>
  <c r="D69" i="7"/>
  <c r="AC45" i="7"/>
  <c r="AC60" i="7"/>
  <c r="AB70" i="7"/>
  <c r="V28" i="7"/>
  <c r="D71" i="7"/>
  <c r="AC57" i="7"/>
  <c r="AA63" i="7"/>
  <c r="AA65" i="7"/>
  <c r="AB66" i="7"/>
  <c r="AC30" i="7"/>
  <c r="AC29" i="7"/>
  <c r="AC42" i="7"/>
  <c r="AC24" i="7"/>
  <c r="AC50" i="7"/>
  <c r="AB64" i="7"/>
  <c r="AB65" i="7"/>
  <c r="AC43" i="7"/>
  <c r="AC55" i="7"/>
  <c r="AC56" i="7"/>
  <c r="AC14" i="7"/>
  <c r="V10" i="7"/>
  <c r="AB62" i="7"/>
  <c r="AC64" i="7"/>
  <c r="C72" i="7"/>
  <c r="C74" i="7" s="1"/>
  <c r="AB61" i="7"/>
  <c r="S9" i="7"/>
  <c r="V9" i="7" s="1"/>
  <c r="Q66" i="7"/>
  <c r="W66" i="7" s="1"/>
  <c r="T27" i="7"/>
  <c r="S27" i="7"/>
  <c r="V27" i="7" s="1"/>
  <c r="W27" i="7"/>
  <c r="AC33" i="7"/>
  <c r="P68" i="7"/>
  <c r="W7" i="7"/>
  <c r="T7" i="7"/>
  <c r="S7" i="7"/>
  <c r="V7" i="7" s="1"/>
  <c r="X7" i="7"/>
  <c r="U7" i="7"/>
  <c r="X23" i="7"/>
  <c r="U23" i="7"/>
  <c r="R64" i="7"/>
  <c r="U64" i="7" s="1"/>
  <c r="P66" i="7"/>
  <c r="AC27" i="7"/>
  <c r="AC31" i="7"/>
  <c r="P67" i="7"/>
  <c r="S23" i="7"/>
  <c r="V23" i="7" s="1"/>
  <c r="T35" i="7"/>
  <c r="S35" i="7"/>
  <c r="V35" i="7" s="1"/>
  <c r="U9" i="7"/>
  <c r="R65" i="7"/>
  <c r="U65" i="7" s="1"/>
  <c r="X26" i="7"/>
  <c r="U26" i="7"/>
  <c r="G63" i="7"/>
  <c r="S26" i="7"/>
  <c r="V26" i="7" s="1"/>
  <c r="J70" i="7"/>
  <c r="G61" i="7"/>
  <c r="W9" i="7"/>
  <c r="X29" i="7"/>
  <c r="T39" i="7"/>
  <c r="S39" i="7"/>
  <c r="V39" i="7" s="1"/>
  <c r="W39" i="7"/>
  <c r="AC47" i="7"/>
  <c r="S59" i="7"/>
  <c r="T10" i="7"/>
  <c r="W10" i="7"/>
  <c r="S22" i="7"/>
  <c r="U10" i="7"/>
  <c r="X10" i="7"/>
  <c r="R70" i="7"/>
  <c r="X22" i="7"/>
  <c r="X30" i="7"/>
  <c r="U30" i="7"/>
  <c r="S34" i="7"/>
  <c r="V34" i="7" s="1"/>
  <c r="T34" i="7"/>
  <c r="W34" i="7"/>
  <c r="U34" i="7"/>
  <c r="X34" i="7"/>
  <c r="Y8" i="7"/>
  <c r="S16" i="7"/>
  <c r="V16" i="7" s="1"/>
  <c r="W16" i="7"/>
  <c r="AC17" i="7"/>
  <c r="M63" i="7"/>
  <c r="W38" i="7"/>
  <c r="T38" i="7"/>
  <c r="P70" i="7"/>
  <c r="AC41" i="7"/>
  <c r="M71" i="7"/>
  <c r="T47" i="7"/>
  <c r="W47" i="7"/>
  <c r="S47" i="7"/>
  <c r="V49" i="7"/>
  <c r="I72" i="7"/>
  <c r="I74" i="7" s="1"/>
  <c r="R66" i="7"/>
  <c r="P61" i="7"/>
  <c r="Q61" i="7"/>
  <c r="S12" i="7"/>
  <c r="T29" i="7"/>
  <c r="S29" i="7"/>
  <c r="X67" i="7"/>
  <c r="S33" i="7"/>
  <c r="V33" i="7" s="1"/>
  <c r="Q68" i="7"/>
  <c r="W68" i="7" s="1"/>
  <c r="W33" i="7"/>
  <c r="L72" i="7"/>
  <c r="L74" i="7" s="1"/>
  <c r="X12" i="7"/>
  <c r="X33" i="7"/>
  <c r="R68" i="7"/>
  <c r="W35" i="7"/>
  <c r="V36" i="7"/>
  <c r="AC39" i="7"/>
  <c r="M61" i="7"/>
  <c r="Y6" i="7"/>
  <c r="X16" i="7"/>
  <c r="R62" i="7"/>
  <c r="U62" i="7" s="1"/>
  <c r="W17" i="7"/>
  <c r="S17" i="7"/>
  <c r="T17" i="7"/>
  <c r="D67" i="7"/>
  <c r="AC32" i="7"/>
  <c r="Y32" i="7"/>
  <c r="X38" i="7"/>
  <c r="R69" i="7"/>
  <c r="U69" i="7" s="1"/>
  <c r="U38" i="7"/>
  <c r="Q70" i="7"/>
  <c r="T41" i="7"/>
  <c r="S41" i="7"/>
  <c r="X47" i="7"/>
  <c r="U47" i="7"/>
  <c r="Y28" i="7"/>
  <c r="X42" i="7"/>
  <c r="U42" i="7"/>
  <c r="S20" i="7"/>
  <c r="V20" i="7" s="1"/>
  <c r="W20" i="7"/>
  <c r="Q63" i="7"/>
  <c r="S45" i="7"/>
  <c r="V45" i="7" s="1"/>
  <c r="W45" i="7"/>
  <c r="Q71" i="7"/>
  <c r="W71" i="7" s="1"/>
  <c r="S46" i="7"/>
  <c r="V46" i="7" s="1"/>
  <c r="T46" i="7"/>
  <c r="W46" i="7"/>
  <c r="X50" i="7"/>
  <c r="S50" i="7"/>
  <c r="V50" i="7" s="1"/>
  <c r="Y10" i="7"/>
  <c r="J64" i="7"/>
  <c r="J72" i="7" s="1"/>
  <c r="J74" i="7" s="1"/>
  <c r="R71" i="7"/>
  <c r="U71" i="7" s="1"/>
  <c r="U46" i="7"/>
  <c r="X46" i="7"/>
  <c r="S52" i="7"/>
  <c r="V52" i="7" s="1"/>
  <c r="W52" i="7"/>
  <c r="T52" i="7"/>
  <c r="T20" i="7"/>
  <c r="X41" i="7"/>
  <c r="S6" i="7"/>
  <c r="V6" i="7" s="1"/>
  <c r="X6" i="7"/>
  <c r="W19" i="7"/>
  <c r="S19" i="7"/>
  <c r="V40" i="7"/>
  <c r="S42" i="7"/>
  <c r="V42" i="7" s="1"/>
  <c r="F72" i="7"/>
  <c r="T19" i="7"/>
  <c r="P65" i="7"/>
  <c r="AC65" i="7" s="1"/>
  <c r="T45" i="7"/>
  <c r="U50" i="7"/>
  <c r="S54" i="7"/>
  <c r="AC11" i="7"/>
  <c r="D62" i="7"/>
  <c r="D72" i="7" s="1"/>
  <c r="D74" i="7" s="1"/>
  <c r="AC15" i="7"/>
  <c r="U19" i="7"/>
  <c r="G68" i="7"/>
  <c r="H72" i="7"/>
  <c r="H74" i="7" s="1"/>
  <c r="U27" i="7"/>
  <c r="D63" i="7"/>
  <c r="AC63" i="7" s="1"/>
  <c r="R67" i="7"/>
  <c r="U67" i="7" s="1"/>
  <c r="X31" i="7"/>
  <c r="S11" i="7"/>
  <c r="V11" i="7" s="1"/>
  <c r="S14" i="7"/>
  <c r="V14" i="7" s="1"/>
  <c r="P62" i="7"/>
  <c r="R63" i="7"/>
  <c r="U63" i="7" s="1"/>
  <c r="S24" i="7"/>
  <c r="V24" i="7" s="1"/>
  <c r="AC25" i="7"/>
  <c r="S31" i="7"/>
  <c r="S43" i="7"/>
  <c r="AC49" i="7"/>
  <c r="S57" i="7"/>
  <c r="V57" i="7" s="1"/>
  <c r="G64" i="7"/>
  <c r="P71" i="7"/>
  <c r="AC71" i="7" s="1"/>
  <c r="K72" i="7"/>
  <c r="K74" i="7" s="1"/>
  <c r="D70" i="7"/>
  <c r="T8" i="7"/>
  <c r="T43" i="7"/>
  <c r="N72" i="7"/>
  <c r="T73" i="7"/>
  <c r="S73" i="7"/>
  <c r="V73" i="7" s="1"/>
  <c r="Q67" i="7"/>
  <c r="W31" i="7"/>
  <c r="AC18" i="7"/>
  <c r="Q62" i="7"/>
  <c r="T15" i="7"/>
  <c r="S15" i="7"/>
  <c r="V15" i="7" s="1"/>
  <c r="S21" i="7"/>
  <c r="V21" i="7" s="1"/>
  <c r="T24" i="7"/>
  <c r="J68" i="7"/>
  <c r="S48" i="7"/>
  <c r="V48" i="7" s="1"/>
  <c r="AC54" i="7"/>
  <c r="S58" i="7"/>
  <c r="V58" i="7" s="1"/>
  <c r="T58" i="7"/>
  <c r="AC59" i="7"/>
  <c r="U5" i="7"/>
  <c r="R61" i="7"/>
  <c r="X61" i="7" s="1"/>
  <c r="U14" i="7"/>
  <c r="X17" i="7"/>
  <c r="U31" i="7"/>
  <c r="AC37" i="7"/>
  <c r="U43" i="7"/>
  <c r="T48" i="7"/>
  <c r="S53" i="7"/>
  <c r="V53" i="7" s="1"/>
  <c r="B72" i="7"/>
  <c r="B74" i="7" s="1"/>
  <c r="O72" i="7"/>
  <c r="T51" i="7"/>
  <c r="S51" i="7"/>
  <c r="V51" i="7" s="1"/>
  <c r="G69" i="7"/>
  <c r="K61" i="6"/>
  <c r="L61" i="6"/>
  <c r="K62" i="6"/>
  <c r="L62" i="6"/>
  <c r="K63" i="6"/>
  <c r="L63" i="6"/>
  <c r="K64" i="6"/>
  <c r="L64" i="6"/>
  <c r="Y60" i="7" l="1"/>
  <c r="Y37" i="7"/>
  <c r="V18" i="7"/>
  <c r="T64" i="7"/>
  <c r="W69" i="7"/>
  <c r="M72" i="7"/>
  <c r="M74" i="7" s="1"/>
  <c r="X65" i="7"/>
  <c r="V5" i="7"/>
  <c r="X63" i="7"/>
  <c r="Y13" i="7"/>
  <c r="T65" i="7"/>
  <c r="Y30" i="7"/>
  <c r="Y23" i="7"/>
  <c r="Y33" i="7"/>
  <c r="Y55" i="7"/>
  <c r="Y15" i="7"/>
  <c r="S64" i="7"/>
  <c r="V64" i="7" s="1"/>
  <c r="X62" i="7"/>
  <c r="V44" i="7"/>
  <c r="Y27" i="7"/>
  <c r="Y48" i="7"/>
  <c r="Y38" i="7"/>
  <c r="S65" i="7"/>
  <c r="X64" i="7"/>
  <c r="Y25" i="7"/>
  <c r="Y16" i="7"/>
  <c r="Y24" i="7"/>
  <c r="Y14" i="7"/>
  <c r="Y50" i="7"/>
  <c r="AC70" i="7"/>
  <c r="AC68" i="7"/>
  <c r="AC66" i="7"/>
  <c r="S67" i="7"/>
  <c r="T67" i="7"/>
  <c r="F74" i="7"/>
  <c r="V43" i="7"/>
  <c r="Y43" i="7"/>
  <c r="T61" i="7"/>
  <c r="S61" i="7"/>
  <c r="Y61" i="7" s="1"/>
  <c r="Q72" i="7"/>
  <c r="Y42" i="7"/>
  <c r="W61" i="7"/>
  <c r="Y58" i="7"/>
  <c r="G72" i="7"/>
  <c r="V17" i="7"/>
  <c r="Y17" i="7"/>
  <c r="Y52" i="7"/>
  <c r="Y39" i="7"/>
  <c r="AA72" i="7"/>
  <c r="N74" i="7"/>
  <c r="AA74" i="7" s="1"/>
  <c r="AC61" i="7"/>
  <c r="P72" i="7"/>
  <c r="AC67" i="7"/>
  <c r="S69" i="7"/>
  <c r="V69" i="7" s="1"/>
  <c r="Y53" i="7"/>
  <c r="Y26" i="7"/>
  <c r="V31" i="7"/>
  <c r="Y31" i="7"/>
  <c r="V54" i="7"/>
  <c r="Y54" i="7"/>
  <c r="Y19" i="7"/>
  <c r="V19" i="7"/>
  <c r="W67" i="7"/>
  <c r="V59" i="7"/>
  <c r="Y59" i="7"/>
  <c r="R72" i="7"/>
  <c r="X72" i="7" s="1"/>
  <c r="U61" i="7"/>
  <c r="Y34" i="7"/>
  <c r="Y11" i="7"/>
  <c r="V41" i="7"/>
  <c r="Y41" i="7"/>
  <c r="Y51" i="7"/>
  <c r="AC62" i="7"/>
  <c r="T68" i="7"/>
  <c r="S68" i="7"/>
  <c r="V68" i="7" s="1"/>
  <c r="Y46" i="7"/>
  <c r="Y35" i="7"/>
  <c r="V22" i="7"/>
  <c r="Y22" i="7"/>
  <c r="X71" i="7"/>
  <c r="U68" i="7"/>
  <c r="X68" i="7"/>
  <c r="T63" i="7"/>
  <c r="S63" i="7"/>
  <c r="V63" i="7" s="1"/>
  <c r="Y57" i="7"/>
  <c r="U66" i="7"/>
  <c r="X66" i="7"/>
  <c r="S62" i="7"/>
  <c r="W62" i="7"/>
  <c r="T62" i="7"/>
  <c r="AB72" i="7"/>
  <c r="O74" i="7"/>
  <c r="AB74" i="7" s="1"/>
  <c r="X69" i="7"/>
  <c r="T70" i="7"/>
  <c r="S70" i="7"/>
  <c r="W70" i="7"/>
  <c r="V47" i="7"/>
  <c r="Y47" i="7"/>
  <c r="U70" i="7"/>
  <c r="X70" i="7"/>
  <c r="T66" i="7"/>
  <c r="S66" i="7"/>
  <c r="V29" i="7"/>
  <c r="Y29" i="7"/>
  <c r="T71" i="7"/>
  <c r="S71" i="7"/>
  <c r="Y20" i="7"/>
  <c r="Y45" i="7"/>
  <c r="Y9" i="7"/>
  <c r="Y7" i="7"/>
  <c r="V12" i="7"/>
  <c r="Y12" i="7"/>
  <c r="Y21" i="7"/>
  <c r="W63" i="7"/>
  <c r="R73" i="6"/>
  <c r="U73" i="6" s="1"/>
  <c r="Q73" i="6"/>
  <c r="T73" i="6" s="1"/>
  <c r="P73" i="6"/>
  <c r="D73" i="6"/>
  <c r="O71" i="6"/>
  <c r="N71" i="6"/>
  <c r="L71" i="6"/>
  <c r="K71" i="6"/>
  <c r="I71" i="6"/>
  <c r="H71" i="6"/>
  <c r="F71" i="6"/>
  <c r="E71" i="6"/>
  <c r="C71" i="6"/>
  <c r="B71" i="6"/>
  <c r="O70" i="6"/>
  <c r="N70" i="6"/>
  <c r="L70" i="6"/>
  <c r="K70" i="6"/>
  <c r="I70" i="6"/>
  <c r="H70" i="6"/>
  <c r="F70" i="6"/>
  <c r="E70" i="6"/>
  <c r="C70" i="6"/>
  <c r="B70" i="6"/>
  <c r="O69" i="6"/>
  <c r="N69" i="6"/>
  <c r="L69" i="6"/>
  <c r="K69" i="6"/>
  <c r="I69" i="6"/>
  <c r="H69" i="6"/>
  <c r="F69" i="6"/>
  <c r="E69" i="6"/>
  <c r="C69" i="6"/>
  <c r="B69" i="6"/>
  <c r="O68" i="6"/>
  <c r="N68" i="6"/>
  <c r="L68" i="6"/>
  <c r="K68" i="6"/>
  <c r="I68" i="6"/>
  <c r="H68" i="6"/>
  <c r="F68" i="6"/>
  <c r="E68" i="6"/>
  <c r="C68" i="6"/>
  <c r="B68" i="6"/>
  <c r="O67" i="6"/>
  <c r="N67" i="6"/>
  <c r="L67" i="6"/>
  <c r="K67" i="6"/>
  <c r="I67" i="6"/>
  <c r="H67" i="6"/>
  <c r="F67" i="6"/>
  <c r="E67" i="6"/>
  <c r="C67" i="6"/>
  <c r="B67" i="6"/>
  <c r="O66" i="6"/>
  <c r="N66" i="6"/>
  <c r="L66" i="6"/>
  <c r="K66" i="6"/>
  <c r="I66" i="6"/>
  <c r="H66" i="6"/>
  <c r="F66" i="6"/>
  <c r="E66" i="6"/>
  <c r="C66" i="6"/>
  <c r="B66" i="6"/>
  <c r="O65" i="6"/>
  <c r="N65" i="6"/>
  <c r="L65" i="6"/>
  <c r="K65" i="6"/>
  <c r="I65" i="6"/>
  <c r="H65" i="6"/>
  <c r="F65" i="6"/>
  <c r="E65" i="6"/>
  <c r="C65" i="6"/>
  <c r="B65" i="6"/>
  <c r="O64" i="6"/>
  <c r="N64" i="6"/>
  <c r="I64" i="6"/>
  <c r="H64" i="6"/>
  <c r="F64" i="6"/>
  <c r="E64" i="6"/>
  <c r="C64" i="6"/>
  <c r="B64" i="6"/>
  <c r="O63" i="6"/>
  <c r="N63" i="6"/>
  <c r="I63" i="6"/>
  <c r="H63" i="6"/>
  <c r="F63" i="6"/>
  <c r="E63" i="6"/>
  <c r="C63" i="6"/>
  <c r="B63" i="6"/>
  <c r="O62" i="6"/>
  <c r="N62" i="6"/>
  <c r="I62" i="6"/>
  <c r="H62" i="6"/>
  <c r="F62" i="6"/>
  <c r="E62" i="6"/>
  <c r="C62" i="6"/>
  <c r="B62" i="6"/>
  <c r="O61" i="6"/>
  <c r="N61" i="6"/>
  <c r="I61" i="6"/>
  <c r="H61" i="6"/>
  <c r="F61" i="6"/>
  <c r="E61" i="6"/>
  <c r="C61" i="6"/>
  <c r="B61" i="6"/>
  <c r="R60" i="6"/>
  <c r="X60" i="6" s="1"/>
  <c r="Q60" i="6"/>
  <c r="P60" i="6"/>
  <c r="M60" i="6"/>
  <c r="J60" i="6"/>
  <c r="G60" i="6"/>
  <c r="D60" i="6"/>
  <c r="R59" i="6"/>
  <c r="Q59" i="6"/>
  <c r="W59" i="6" s="1"/>
  <c r="P59" i="6"/>
  <c r="M59" i="6"/>
  <c r="J59" i="6"/>
  <c r="G59" i="6"/>
  <c r="D59" i="6"/>
  <c r="R58" i="6"/>
  <c r="X58" i="6" s="1"/>
  <c r="Q58" i="6"/>
  <c r="P58" i="6"/>
  <c r="M58" i="6"/>
  <c r="J58" i="6"/>
  <c r="G58" i="6"/>
  <c r="D58" i="6"/>
  <c r="R57" i="6"/>
  <c r="X57" i="6" s="1"/>
  <c r="Q57" i="6"/>
  <c r="T57" i="6" s="1"/>
  <c r="P57" i="6"/>
  <c r="M57" i="6"/>
  <c r="J57" i="6"/>
  <c r="G57" i="6"/>
  <c r="D57" i="6"/>
  <c r="R56" i="6"/>
  <c r="X56" i="6" s="1"/>
  <c r="Q56" i="6"/>
  <c r="W56" i="6" s="1"/>
  <c r="P56" i="6"/>
  <c r="M56" i="6"/>
  <c r="J56" i="6"/>
  <c r="G56" i="6"/>
  <c r="D56" i="6"/>
  <c r="R55" i="6"/>
  <c r="Q55" i="6"/>
  <c r="T55" i="6" s="1"/>
  <c r="P55" i="6"/>
  <c r="M55" i="6"/>
  <c r="J55" i="6"/>
  <c r="G55" i="6"/>
  <c r="D55" i="6"/>
  <c r="R54" i="6"/>
  <c r="Q54" i="6"/>
  <c r="P54" i="6"/>
  <c r="M54" i="6"/>
  <c r="J54" i="6"/>
  <c r="G54" i="6"/>
  <c r="D54" i="6"/>
  <c r="R53" i="6"/>
  <c r="X53" i="6" s="1"/>
  <c r="Q53" i="6"/>
  <c r="P53" i="6"/>
  <c r="M53" i="6"/>
  <c r="J53" i="6"/>
  <c r="G53" i="6"/>
  <c r="D53" i="6"/>
  <c r="AD53" i="6" s="1"/>
  <c r="R52" i="6"/>
  <c r="X52" i="6" s="1"/>
  <c r="Q52" i="6"/>
  <c r="T52" i="6" s="1"/>
  <c r="P52" i="6"/>
  <c r="M52" i="6"/>
  <c r="J52" i="6"/>
  <c r="G52" i="6"/>
  <c r="D52" i="6"/>
  <c r="R51" i="6"/>
  <c r="Q51" i="6"/>
  <c r="T51" i="6" s="1"/>
  <c r="P51" i="6"/>
  <c r="M51" i="6"/>
  <c r="J51" i="6"/>
  <c r="G51" i="6"/>
  <c r="D51" i="6"/>
  <c r="R50" i="6"/>
  <c r="X50" i="6" s="1"/>
  <c r="Q50" i="6"/>
  <c r="P50" i="6"/>
  <c r="M50" i="6"/>
  <c r="J50" i="6"/>
  <c r="G50" i="6"/>
  <c r="D50" i="6"/>
  <c r="R49" i="6"/>
  <c r="U49" i="6" s="1"/>
  <c r="Q49" i="6"/>
  <c r="T49" i="6" s="1"/>
  <c r="P49" i="6"/>
  <c r="M49" i="6"/>
  <c r="J49" i="6"/>
  <c r="G49" i="6"/>
  <c r="D49" i="6"/>
  <c r="R48" i="6"/>
  <c r="X48" i="6" s="1"/>
  <c r="Q48" i="6"/>
  <c r="W48" i="6" s="1"/>
  <c r="P48" i="6"/>
  <c r="M48" i="6"/>
  <c r="J48" i="6"/>
  <c r="G48" i="6"/>
  <c r="D48" i="6"/>
  <c r="AA47" i="6"/>
  <c r="AA48" i="6" s="1"/>
  <c r="AA49" i="6" s="1"/>
  <c r="AA50" i="6" s="1"/>
  <c r="AA51" i="6" s="1"/>
  <c r="AA52" i="6" s="1"/>
  <c r="AA53" i="6" s="1"/>
  <c r="AA54" i="6" s="1"/>
  <c r="AA55" i="6" s="1"/>
  <c r="AA56" i="6" s="1"/>
  <c r="AA57" i="6" s="1"/>
  <c r="AA58" i="6" s="1"/>
  <c r="AA59" i="6" s="1"/>
  <c r="AA60" i="6" s="1"/>
  <c r="R47" i="6"/>
  <c r="U47" i="6" s="1"/>
  <c r="Q47" i="6"/>
  <c r="P47" i="6"/>
  <c r="M47" i="6"/>
  <c r="J47" i="6"/>
  <c r="G47" i="6"/>
  <c r="D47" i="6"/>
  <c r="R46" i="6"/>
  <c r="U46" i="6" s="1"/>
  <c r="Q46" i="6"/>
  <c r="W46" i="6" s="1"/>
  <c r="P46" i="6"/>
  <c r="M46" i="6"/>
  <c r="J46" i="6"/>
  <c r="G46" i="6"/>
  <c r="D46" i="6"/>
  <c r="AA45" i="6"/>
  <c r="R45" i="6"/>
  <c r="X45" i="6" s="1"/>
  <c r="Q45" i="6"/>
  <c r="P45" i="6"/>
  <c r="M45" i="6"/>
  <c r="J45" i="6"/>
  <c r="G45" i="6"/>
  <c r="D45" i="6"/>
  <c r="R44" i="6"/>
  <c r="X44" i="6" s="1"/>
  <c r="Q44" i="6"/>
  <c r="P44" i="6"/>
  <c r="M44" i="6"/>
  <c r="J44" i="6"/>
  <c r="G44" i="6"/>
  <c r="D44" i="6"/>
  <c r="R43" i="6"/>
  <c r="U43" i="6" s="1"/>
  <c r="Q43" i="6"/>
  <c r="W43" i="6" s="1"/>
  <c r="P43" i="6"/>
  <c r="M43" i="6"/>
  <c r="J43" i="6"/>
  <c r="G43" i="6"/>
  <c r="D43" i="6"/>
  <c r="AD43" i="6" s="1"/>
  <c r="AA42" i="6"/>
  <c r="AA43" i="6" s="1"/>
  <c r="AA44" i="6" s="1"/>
  <c r="R42" i="6"/>
  <c r="U42" i="6" s="1"/>
  <c r="Q42" i="6"/>
  <c r="W42" i="6" s="1"/>
  <c r="P42" i="6"/>
  <c r="M42" i="6"/>
  <c r="J42" i="6"/>
  <c r="G42" i="6"/>
  <c r="D42" i="6"/>
  <c r="R41" i="6"/>
  <c r="Q41" i="6"/>
  <c r="T41" i="6" s="1"/>
  <c r="P41" i="6"/>
  <c r="M41" i="6"/>
  <c r="J41" i="6"/>
  <c r="G41" i="6"/>
  <c r="D41" i="6"/>
  <c r="R40" i="6"/>
  <c r="X40" i="6" s="1"/>
  <c r="Q40" i="6"/>
  <c r="T40" i="6" s="1"/>
  <c r="P40" i="6"/>
  <c r="M40" i="6"/>
  <c r="J40" i="6"/>
  <c r="G40" i="6"/>
  <c r="D40" i="6"/>
  <c r="AA39" i="6"/>
  <c r="AA40" i="6" s="1"/>
  <c r="R39" i="6"/>
  <c r="U39" i="6" s="1"/>
  <c r="Q39" i="6"/>
  <c r="W39" i="6" s="1"/>
  <c r="P39" i="6"/>
  <c r="M39" i="6"/>
  <c r="J39" i="6"/>
  <c r="G39" i="6"/>
  <c r="D39" i="6"/>
  <c r="R38" i="6"/>
  <c r="U38" i="6" s="1"/>
  <c r="Q38" i="6"/>
  <c r="T38" i="6" s="1"/>
  <c r="P38" i="6"/>
  <c r="M38" i="6"/>
  <c r="J38" i="6"/>
  <c r="G38" i="6"/>
  <c r="D38" i="6"/>
  <c r="R37" i="6"/>
  <c r="X37" i="6" s="1"/>
  <c r="Q37" i="6"/>
  <c r="T37" i="6" s="1"/>
  <c r="P37" i="6"/>
  <c r="M37" i="6"/>
  <c r="J37" i="6"/>
  <c r="G37" i="6"/>
  <c r="D37" i="6"/>
  <c r="R36" i="6"/>
  <c r="U36" i="6" s="1"/>
  <c r="Q36" i="6"/>
  <c r="W36" i="6" s="1"/>
  <c r="P36" i="6"/>
  <c r="M36" i="6"/>
  <c r="J36" i="6"/>
  <c r="G36" i="6"/>
  <c r="D36" i="6"/>
  <c r="R35" i="6"/>
  <c r="X35" i="6" s="1"/>
  <c r="Q35" i="6"/>
  <c r="T35" i="6" s="1"/>
  <c r="P35" i="6"/>
  <c r="M35" i="6"/>
  <c r="J35" i="6"/>
  <c r="G35" i="6"/>
  <c r="D35" i="6"/>
  <c r="AA34" i="6"/>
  <c r="AA35" i="6" s="1"/>
  <c r="AA36" i="6" s="1"/>
  <c r="AA37" i="6" s="1"/>
  <c r="R34" i="6"/>
  <c r="X34" i="6" s="1"/>
  <c r="Q34" i="6"/>
  <c r="T34" i="6" s="1"/>
  <c r="P34" i="6"/>
  <c r="M34" i="6"/>
  <c r="J34" i="6"/>
  <c r="G34" i="6"/>
  <c r="D34" i="6"/>
  <c r="R33" i="6"/>
  <c r="Q33" i="6"/>
  <c r="W33" i="6" s="1"/>
  <c r="P33" i="6"/>
  <c r="M33" i="6"/>
  <c r="J33" i="6"/>
  <c r="G33" i="6"/>
  <c r="D33" i="6"/>
  <c r="AA32" i="6"/>
  <c r="R32" i="6"/>
  <c r="X32" i="6" s="1"/>
  <c r="Q32" i="6"/>
  <c r="T32" i="6" s="1"/>
  <c r="P32" i="6"/>
  <c r="M32" i="6"/>
  <c r="J32" i="6"/>
  <c r="G32" i="6"/>
  <c r="D32" i="6"/>
  <c r="R31" i="6"/>
  <c r="U31" i="6" s="1"/>
  <c r="Q31" i="6"/>
  <c r="P31" i="6"/>
  <c r="M31" i="6"/>
  <c r="J31" i="6"/>
  <c r="G31" i="6"/>
  <c r="D31" i="6"/>
  <c r="R30" i="6"/>
  <c r="U30" i="6" s="1"/>
  <c r="Q30" i="6"/>
  <c r="T30" i="6" s="1"/>
  <c r="P30" i="6"/>
  <c r="M30" i="6"/>
  <c r="J30" i="6"/>
  <c r="G30" i="6"/>
  <c r="D30" i="6"/>
  <c r="AA29" i="6"/>
  <c r="AA30" i="6" s="1"/>
  <c r="R29" i="6"/>
  <c r="X29" i="6" s="1"/>
  <c r="Q29" i="6"/>
  <c r="T29" i="6" s="1"/>
  <c r="P29" i="6"/>
  <c r="M29" i="6"/>
  <c r="J29" i="6"/>
  <c r="G29" i="6"/>
  <c r="D29" i="6"/>
  <c r="AA28" i="6"/>
  <c r="R28" i="6"/>
  <c r="X28" i="6" s="1"/>
  <c r="Q28" i="6"/>
  <c r="P28" i="6"/>
  <c r="M28" i="6"/>
  <c r="J28" i="6"/>
  <c r="G28" i="6"/>
  <c r="D28" i="6"/>
  <c r="R27" i="6"/>
  <c r="X27" i="6" s="1"/>
  <c r="Q27" i="6"/>
  <c r="W27" i="6" s="1"/>
  <c r="P27" i="6"/>
  <c r="M27" i="6"/>
  <c r="J27" i="6"/>
  <c r="G27" i="6"/>
  <c r="D27" i="6"/>
  <c r="AA26" i="6"/>
  <c r="R26" i="6"/>
  <c r="X26" i="6" s="1"/>
  <c r="Q26" i="6"/>
  <c r="T26" i="6" s="1"/>
  <c r="P26" i="6"/>
  <c r="M26" i="6"/>
  <c r="J26" i="6"/>
  <c r="G26" i="6"/>
  <c r="D26" i="6"/>
  <c r="R25" i="6"/>
  <c r="X25" i="6" s="1"/>
  <c r="Q25" i="6"/>
  <c r="T25" i="6" s="1"/>
  <c r="P25" i="6"/>
  <c r="M25" i="6"/>
  <c r="J25" i="6"/>
  <c r="G25" i="6"/>
  <c r="D25" i="6"/>
  <c r="AA24" i="6"/>
  <c r="R24" i="6"/>
  <c r="U24" i="6" s="1"/>
  <c r="Q24" i="6"/>
  <c r="W24" i="6" s="1"/>
  <c r="P24" i="6"/>
  <c r="M24" i="6"/>
  <c r="J24" i="6"/>
  <c r="G24" i="6"/>
  <c r="D24" i="6"/>
  <c r="R23" i="6"/>
  <c r="Q23" i="6"/>
  <c r="T23" i="6" s="1"/>
  <c r="P23" i="6"/>
  <c r="M23" i="6"/>
  <c r="J23" i="6"/>
  <c r="G23" i="6"/>
  <c r="D23" i="6"/>
  <c r="R22" i="6"/>
  <c r="X22" i="6" s="1"/>
  <c r="Q22" i="6"/>
  <c r="T22" i="6" s="1"/>
  <c r="P22" i="6"/>
  <c r="M22" i="6"/>
  <c r="J22" i="6"/>
  <c r="G22" i="6"/>
  <c r="D22" i="6"/>
  <c r="AA21" i="6"/>
  <c r="AA22" i="6" s="1"/>
  <c r="R21" i="6"/>
  <c r="X21" i="6" s="1"/>
  <c r="Q21" i="6"/>
  <c r="T21" i="6" s="1"/>
  <c r="P21" i="6"/>
  <c r="M21" i="6"/>
  <c r="J21" i="6"/>
  <c r="G21" i="6"/>
  <c r="D21" i="6"/>
  <c r="R20" i="6"/>
  <c r="X20" i="6" s="1"/>
  <c r="Q20" i="6"/>
  <c r="P20" i="6"/>
  <c r="M20" i="6"/>
  <c r="J20" i="6"/>
  <c r="G20" i="6"/>
  <c r="D20" i="6"/>
  <c r="R19" i="6"/>
  <c r="X19" i="6" s="1"/>
  <c r="Q19" i="6"/>
  <c r="W19" i="6" s="1"/>
  <c r="P19" i="6"/>
  <c r="M19" i="6"/>
  <c r="J19" i="6"/>
  <c r="G19" i="6"/>
  <c r="D19" i="6"/>
  <c r="R18" i="6"/>
  <c r="X18" i="6" s="1"/>
  <c r="Q18" i="6"/>
  <c r="T18" i="6" s="1"/>
  <c r="P18" i="6"/>
  <c r="M18" i="6"/>
  <c r="J18" i="6"/>
  <c r="G18" i="6"/>
  <c r="D18" i="6"/>
  <c r="R17" i="6"/>
  <c r="U17" i="6" s="1"/>
  <c r="Q17" i="6"/>
  <c r="W17" i="6" s="1"/>
  <c r="P17" i="6"/>
  <c r="M17" i="6"/>
  <c r="J17" i="6"/>
  <c r="G17" i="6"/>
  <c r="D17" i="6"/>
  <c r="AA16" i="6"/>
  <c r="AA17" i="6" s="1"/>
  <c r="AA18" i="6" s="1"/>
  <c r="AA19" i="6" s="1"/>
  <c r="R16" i="6"/>
  <c r="X16" i="6" s="1"/>
  <c r="Q16" i="6"/>
  <c r="T16" i="6" s="1"/>
  <c r="P16" i="6"/>
  <c r="M16" i="6"/>
  <c r="J16" i="6"/>
  <c r="G16" i="6"/>
  <c r="D16" i="6"/>
  <c r="R15" i="6"/>
  <c r="X15" i="6" s="1"/>
  <c r="Q15" i="6"/>
  <c r="T15" i="6" s="1"/>
  <c r="P15" i="6"/>
  <c r="M15" i="6"/>
  <c r="J15" i="6"/>
  <c r="G15" i="6"/>
  <c r="D15" i="6"/>
  <c r="R14" i="6"/>
  <c r="U14" i="6" s="1"/>
  <c r="Q14" i="6"/>
  <c r="W14" i="6" s="1"/>
  <c r="P14" i="6"/>
  <c r="M14" i="6"/>
  <c r="J14" i="6"/>
  <c r="G14" i="6"/>
  <c r="D14" i="6"/>
  <c r="R13" i="6"/>
  <c r="X13" i="6" s="1"/>
  <c r="Q13" i="6"/>
  <c r="T13" i="6" s="1"/>
  <c r="P13" i="6"/>
  <c r="M13" i="6"/>
  <c r="J13" i="6"/>
  <c r="G13" i="6"/>
  <c r="D13" i="6"/>
  <c r="R12" i="6"/>
  <c r="X12" i="6" s="1"/>
  <c r="Q12" i="6"/>
  <c r="W12" i="6" s="1"/>
  <c r="P12" i="6"/>
  <c r="M12" i="6"/>
  <c r="J12" i="6"/>
  <c r="G12" i="6"/>
  <c r="D12" i="6"/>
  <c r="R11" i="6"/>
  <c r="X11" i="6" s="1"/>
  <c r="Q11" i="6"/>
  <c r="T11" i="6" s="1"/>
  <c r="P11" i="6"/>
  <c r="M11" i="6"/>
  <c r="J11" i="6"/>
  <c r="G11" i="6"/>
  <c r="D11" i="6"/>
  <c r="R10" i="6"/>
  <c r="U10" i="6" s="1"/>
  <c r="Q10" i="6"/>
  <c r="W10" i="6" s="1"/>
  <c r="P10" i="6"/>
  <c r="M10" i="6"/>
  <c r="J10" i="6"/>
  <c r="G10" i="6"/>
  <c r="D10" i="6"/>
  <c r="AD10" i="6" s="1"/>
  <c r="R9" i="6"/>
  <c r="X9" i="6" s="1"/>
  <c r="Q9" i="6"/>
  <c r="T9" i="6" s="1"/>
  <c r="P9" i="6"/>
  <c r="M9" i="6"/>
  <c r="J9" i="6"/>
  <c r="G9" i="6"/>
  <c r="D9" i="6"/>
  <c r="R8" i="6"/>
  <c r="X8" i="6" s="1"/>
  <c r="Q8" i="6"/>
  <c r="T8" i="6" s="1"/>
  <c r="P8" i="6"/>
  <c r="M8" i="6"/>
  <c r="J8" i="6"/>
  <c r="G8" i="6"/>
  <c r="D8" i="6"/>
  <c r="R7" i="6"/>
  <c r="X7" i="6" s="1"/>
  <c r="Q7" i="6"/>
  <c r="T7" i="6" s="1"/>
  <c r="P7" i="6"/>
  <c r="M7" i="6"/>
  <c r="J7" i="6"/>
  <c r="G7" i="6"/>
  <c r="D7" i="6"/>
  <c r="AA6" i="6"/>
  <c r="AA7" i="6" s="1"/>
  <c r="AA8" i="6" s="1"/>
  <c r="AA9" i="6" s="1"/>
  <c r="AA10" i="6" s="1"/>
  <c r="AA11" i="6" s="1"/>
  <c r="AA12" i="6" s="1"/>
  <c r="AA13" i="6" s="1"/>
  <c r="AA14" i="6" s="1"/>
  <c r="R6" i="6"/>
  <c r="U6" i="6" s="1"/>
  <c r="Q6" i="6"/>
  <c r="W6" i="6" s="1"/>
  <c r="P6" i="6"/>
  <c r="M6" i="6"/>
  <c r="J6" i="6"/>
  <c r="G6" i="6"/>
  <c r="D6" i="6"/>
  <c r="R5" i="6"/>
  <c r="U5" i="6" s="1"/>
  <c r="Q5" i="6"/>
  <c r="W5" i="6" s="1"/>
  <c r="P5" i="6"/>
  <c r="M5" i="6"/>
  <c r="J5" i="6"/>
  <c r="G5" i="6"/>
  <c r="D5" i="6"/>
  <c r="AD5" i="6" s="1"/>
  <c r="AD18" i="6" l="1"/>
  <c r="AD49" i="6"/>
  <c r="AD28" i="6"/>
  <c r="AD36" i="6"/>
  <c r="AD56" i="6"/>
  <c r="AC64" i="6"/>
  <c r="AD13" i="6"/>
  <c r="AB61" i="6"/>
  <c r="AB64" i="6"/>
  <c r="AB69" i="6"/>
  <c r="AD8" i="6"/>
  <c r="G64" i="6"/>
  <c r="AC61" i="6"/>
  <c r="J64" i="6"/>
  <c r="AD33" i="6"/>
  <c r="AD58" i="6"/>
  <c r="Y64" i="7"/>
  <c r="V65" i="7"/>
  <c r="Y65" i="7"/>
  <c r="Y63" i="7"/>
  <c r="AD6" i="6"/>
  <c r="AD11" i="6"/>
  <c r="AD26" i="6"/>
  <c r="AD34" i="6"/>
  <c r="AD39" i="6"/>
  <c r="AD59" i="6"/>
  <c r="AB70" i="6"/>
  <c r="AD44" i="6"/>
  <c r="AD54" i="6"/>
  <c r="AC70" i="6"/>
  <c r="S60" i="6"/>
  <c r="V60" i="6" s="1"/>
  <c r="V66" i="7"/>
  <c r="Y66" i="7"/>
  <c r="U72" i="7"/>
  <c r="R74" i="7"/>
  <c r="U74" i="7" s="1"/>
  <c r="V62" i="7"/>
  <c r="Y62" i="7"/>
  <c r="G74" i="7"/>
  <c r="V67" i="7"/>
  <c r="Y67" i="7"/>
  <c r="P74" i="7"/>
  <c r="AC74" i="7" s="1"/>
  <c r="AC72" i="7"/>
  <c r="Y68" i="7"/>
  <c r="V70" i="7"/>
  <c r="Y70" i="7"/>
  <c r="Q74" i="7"/>
  <c r="T72" i="7"/>
  <c r="W72" i="7"/>
  <c r="V71" i="7"/>
  <c r="Y71" i="7"/>
  <c r="Y69" i="7"/>
  <c r="S72" i="7"/>
  <c r="V61" i="7"/>
  <c r="AD16" i="6"/>
  <c r="AD21" i="6"/>
  <c r="AD29" i="6"/>
  <c r="AD47" i="6"/>
  <c r="AD52" i="6"/>
  <c r="AC62" i="6"/>
  <c r="AC65" i="6"/>
  <c r="AD15" i="6"/>
  <c r="AD46" i="6"/>
  <c r="AD51" i="6"/>
  <c r="P64" i="6"/>
  <c r="AB63" i="6"/>
  <c r="AB67" i="6"/>
  <c r="AC69" i="6"/>
  <c r="AB68" i="6"/>
  <c r="AC68" i="6"/>
  <c r="AD12" i="6"/>
  <c r="AD17" i="6"/>
  <c r="AD22" i="6"/>
  <c r="AD30" i="6"/>
  <c r="AD48" i="6"/>
  <c r="AD60" i="6"/>
  <c r="AC63" i="6"/>
  <c r="AC67" i="6"/>
  <c r="AD7" i="6"/>
  <c r="AD35" i="6"/>
  <c r="AD45" i="6"/>
  <c r="AD14" i="6"/>
  <c r="AD32" i="6"/>
  <c r="AD50" i="6"/>
  <c r="AC66" i="6"/>
  <c r="AD27" i="6"/>
  <c r="AD40" i="6"/>
  <c r="AD55" i="6"/>
  <c r="AB66" i="6"/>
  <c r="AD19" i="6"/>
  <c r="AD24" i="6"/>
  <c r="AD9" i="6"/>
  <c r="AD37" i="6"/>
  <c r="AD42" i="6"/>
  <c r="AD57" i="6"/>
  <c r="AB62" i="6"/>
  <c r="AB65" i="6"/>
  <c r="AB71" i="6"/>
  <c r="AC71" i="6"/>
  <c r="G63" i="6"/>
  <c r="G65" i="6"/>
  <c r="D64" i="6"/>
  <c r="AD23" i="6"/>
  <c r="D67" i="6"/>
  <c r="AD31" i="6"/>
  <c r="D70" i="6"/>
  <c r="AD41" i="6"/>
  <c r="D63" i="6"/>
  <c r="AD20" i="6"/>
  <c r="D65" i="6"/>
  <c r="AD25" i="6"/>
  <c r="D69" i="6"/>
  <c r="AD38" i="6"/>
  <c r="J70" i="6"/>
  <c r="C72" i="6"/>
  <c r="E72" i="6"/>
  <c r="L72" i="6"/>
  <c r="L75" i="6" s="1"/>
  <c r="D66" i="6"/>
  <c r="P69" i="6"/>
  <c r="I72" i="6"/>
  <c r="I75" i="6" s="1"/>
  <c r="U56" i="6"/>
  <c r="N72" i="6"/>
  <c r="N75" i="6" s="1"/>
  <c r="D68" i="6"/>
  <c r="P63" i="6"/>
  <c r="O72" i="6"/>
  <c r="O75" i="6" s="1"/>
  <c r="D61" i="6"/>
  <c r="B72" i="6"/>
  <c r="J69" i="6"/>
  <c r="H72" i="6"/>
  <c r="H75" i="6" s="1"/>
  <c r="K72" i="6"/>
  <c r="K75" i="6" s="1"/>
  <c r="T12" i="6"/>
  <c r="M62" i="6"/>
  <c r="S40" i="6"/>
  <c r="V40" i="6" s="1"/>
  <c r="S43" i="6"/>
  <c r="Y43" i="6" s="1"/>
  <c r="X49" i="6"/>
  <c r="W51" i="6"/>
  <c r="U15" i="6"/>
  <c r="S18" i="6"/>
  <c r="V18" i="6" s="1"/>
  <c r="U18" i="6"/>
  <c r="R64" i="6"/>
  <c r="U64" i="6" s="1"/>
  <c r="U25" i="6"/>
  <c r="S27" i="6"/>
  <c r="V27" i="6" s="1"/>
  <c r="U40" i="6"/>
  <c r="T43" i="6"/>
  <c r="T27" i="6"/>
  <c r="T60" i="6"/>
  <c r="U48" i="6"/>
  <c r="U60" i="6"/>
  <c r="U20" i="6"/>
  <c r="X5" i="6"/>
  <c r="T6" i="6"/>
  <c r="U22" i="6"/>
  <c r="U28" i="6"/>
  <c r="S30" i="6"/>
  <c r="V30" i="6" s="1"/>
  <c r="S31" i="6"/>
  <c r="Y31" i="6" s="1"/>
  <c r="U34" i="6"/>
  <c r="T36" i="6"/>
  <c r="S39" i="6"/>
  <c r="V39" i="6" s="1"/>
  <c r="X43" i="6"/>
  <c r="U44" i="6"/>
  <c r="S56" i="6"/>
  <c r="V56" i="6" s="1"/>
  <c r="U57" i="6"/>
  <c r="R69" i="6"/>
  <c r="U69" i="6" s="1"/>
  <c r="U52" i="6"/>
  <c r="W8" i="6"/>
  <c r="Q63" i="6"/>
  <c r="T63" i="6" s="1"/>
  <c r="M65" i="6"/>
  <c r="S25" i="6"/>
  <c r="V25" i="6" s="1"/>
  <c r="W29" i="6"/>
  <c r="T39" i="6"/>
  <c r="M71" i="6"/>
  <c r="T46" i="6"/>
  <c r="T48" i="6"/>
  <c r="T56" i="6"/>
  <c r="W11" i="6"/>
  <c r="W31" i="6"/>
  <c r="U9" i="6"/>
  <c r="S21" i="6"/>
  <c r="V21" i="6" s="1"/>
  <c r="P65" i="6"/>
  <c r="P66" i="6"/>
  <c r="U29" i="6"/>
  <c r="W30" i="6"/>
  <c r="X31" i="6"/>
  <c r="U32" i="6"/>
  <c r="S35" i="6"/>
  <c r="V35" i="6" s="1"/>
  <c r="U50" i="6"/>
  <c r="U23" i="6"/>
  <c r="T24" i="6"/>
  <c r="W25" i="6"/>
  <c r="X30" i="6"/>
  <c r="T31" i="6"/>
  <c r="T33" i="6"/>
  <c r="U37" i="6"/>
  <c r="W40" i="6"/>
  <c r="R70" i="6"/>
  <c r="U70" i="6" s="1"/>
  <c r="T42" i="6"/>
  <c r="S52" i="6"/>
  <c r="Y52" i="6" s="1"/>
  <c r="U53" i="6"/>
  <c r="S55" i="6"/>
  <c r="V55" i="6" s="1"/>
  <c r="U58" i="6"/>
  <c r="T59" i="6"/>
  <c r="W60" i="6"/>
  <c r="W55" i="6"/>
  <c r="S7" i="6"/>
  <c r="V7" i="6" s="1"/>
  <c r="W15" i="6"/>
  <c r="U16" i="6"/>
  <c r="S19" i="6"/>
  <c r="V19" i="6" s="1"/>
  <c r="S46" i="6"/>
  <c r="V46" i="6" s="1"/>
  <c r="W52" i="6"/>
  <c r="T5" i="6"/>
  <c r="U7" i="6"/>
  <c r="S8" i="6"/>
  <c r="V8" i="6" s="1"/>
  <c r="T10" i="6"/>
  <c r="S11" i="6"/>
  <c r="V11" i="6" s="1"/>
  <c r="U13" i="6"/>
  <c r="W18" i="6"/>
  <c r="T19" i="6"/>
  <c r="U21" i="6"/>
  <c r="P61" i="6"/>
  <c r="W7" i="6"/>
  <c r="U11" i="6"/>
  <c r="S12" i="6"/>
  <c r="V12" i="6" s="1"/>
  <c r="T14" i="6"/>
  <c r="S15" i="6"/>
  <c r="V15" i="6" s="1"/>
  <c r="T17" i="6"/>
  <c r="W21" i="6"/>
  <c r="W26" i="6"/>
  <c r="P67" i="6"/>
  <c r="P68" i="6"/>
  <c r="X39" i="6"/>
  <c r="S48" i="6"/>
  <c r="Y48" i="6" s="1"/>
  <c r="X41" i="6"/>
  <c r="W44" i="6"/>
  <c r="S44" i="6"/>
  <c r="V44" i="6" s="1"/>
  <c r="T47" i="6"/>
  <c r="S47" i="6"/>
  <c r="V47" i="6" s="1"/>
  <c r="W47" i="6"/>
  <c r="X54" i="6"/>
  <c r="U54" i="6"/>
  <c r="W28" i="6"/>
  <c r="S28" i="6"/>
  <c r="V28" i="6" s="1"/>
  <c r="G61" i="6"/>
  <c r="Q61" i="6"/>
  <c r="S6" i="6"/>
  <c r="V6" i="6" s="1"/>
  <c r="U8" i="6"/>
  <c r="S10" i="6"/>
  <c r="V10" i="6" s="1"/>
  <c r="U12" i="6"/>
  <c r="S14" i="6"/>
  <c r="V14" i="6" s="1"/>
  <c r="D62" i="6"/>
  <c r="P62" i="6"/>
  <c r="S17" i="6"/>
  <c r="V17" i="6" s="1"/>
  <c r="U19" i="6"/>
  <c r="J63" i="6"/>
  <c r="R63" i="6"/>
  <c r="U63" i="6" s="1"/>
  <c r="W22" i="6"/>
  <c r="Q64" i="6"/>
  <c r="W23" i="6"/>
  <c r="S23" i="6"/>
  <c r="V23" i="6" s="1"/>
  <c r="S26" i="6"/>
  <c r="V26" i="6" s="1"/>
  <c r="J66" i="6"/>
  <c r="R66" i="6"/>
  <c r="U66" i="6" s="1"/>
  <c r="U27" i="6"/>
  <c r="M67" i="6"/>
  <c r="W32" i="6"/>
  <c r="W34" i="6"/>
  <c r="S34" i="6"/>
  <c r="V34" i="6" s="1"/>
  <c r="U35" i="6"/>
  <c r="S36" i="6"/>
  <c r="V36" i="6" s="1"/>
  <c r="X36" i="6"/>
  <c r="W37" i="6"/>
  <c r="G69" i="6"/>
  <c r="Q69" i="6"/>
  <c r="W69" i="6" s="1"/>
  <c r="W38" i="6"/>
  <c r="S38" i="6"/>
  <c r="V38" i="6" s="1"/>
  <c r="S42" i="6"/>
  <c r="V42" i="6" s="1"/>
  <c r="X42" i="6"/>
  <c r="U45" i="6"/>
  <c r="J61" i="6"/>
  <c r="W9" i="6"/>
  <c r="X10" i="6"/>
  <c r="S13" i="6"/>
  <c r="V13" i="6" s="1"/>
  <c r="W13" i="6"/>
  <c r="X14" i="6"/>
  <c r="G62" i="6"/>
  <c r="Q62" i="6"/>
  <c r="S16" i="6"/>
  <c r="V16" i="6" s="1"/>
  <c r="W16" i="6"/>
  <c r="X17" i="6"/>
  <c r="M63" i="6"/>
  <c r="S20" i="6"/>
  <c r="V20" i="6" s="1"/>
  <c r="W20" i="6"/>
  <c r="S22" i="6"/>
  <c r="V22" i="6" s="1"/>
  <c r="X23" i="6"/>
  <c r="Q65" i="6"/>
  <c r="U26" i="6"/>
  <c r="M66" i="6"/>
  <c r="T28" i="6"/>
  <c r="S32" i="6"/>
  <c r="V32" i="6" s="1"/>
  <c r="J68" i="6"/>
  <c r="R68" i="6"/>
  <c r="U68" i="6" s="1"/>
  <c r="U33" i="6"/>
  <c r="S37" i="6"/>
  <c r="V37" i="6" s="1"/>
  <c r="X38" i="6"/>
  <c r="P70" i="6"/>
  <c r="U41" i="6"/>
  <c r="T44" i="6"/>
  <c r="W53" i="6"/>
  <c r="S53" i="6"/>
  <c r="V53" i="6" s="1"/>
  <c r="T53" i="6"/>
  <c r="R61" i="6"/>
  <c r="X61" i="6" s="1"/>
  <c r="X6" i="6"/>
  <c r="S9" i="6"/>
  <c r="V9" i="6" s="1"/>
  <c r="M61" i="6"/>
  <c r="S5" i="6"/>
  <c r="V5" i="6" s="1"/>
  <c r="J62" i="6"/>
  <c r="R62" i="6"/>
  <c r="U62" i="6" s="1"/>
  <c r="T20" i="6"/>
  <c r="S24" i="6"/>
  <c r="V24" i="6" s="1"/>
  <c r="X24" i="6"/>
  <c r="S29" i="6"/>
  <c r="V29" i="6" s="1"/>
  <c r="G67" i="6"/>
  <c r="Q67" i="6"/>
  <c r="M68" i="6"/>
  <c r="S33" i="6"/>
  <c r="V33" i="6" s="1"/>
  <c r="X33" i="6"/>
  <c r="W35" i="6"/>
  <c r="G70" i="6"/>
  <c r="Q70" i="6"/>
  <c r="W41" i="6"/>
  <c r="S41" i="6"/>
  <c r="V41" i="6" s="1"/>
  <c r="T45" i="6"/>
  <c r="W45" i="6"/>
  <c r="S45" i="6"/>
  <c r="V45" i="6" s="1"/>
  <c r="D71" i="6"/>
  <c r="P71" i="6"/>
  <c r="X46" i="6"/>
  <c r="T50" i="6"/>
  <c r="W50" i="6"/>
  <c r="S50" i="6"/>
  <c r="V50" i="6" s="1"/>
  <c r="U51" i="6"/>
  <c r="X51" i="6"/>
  <c r="T58" i="6"/>
  <c r="W58" i="6"/>
  <c r="S58" i="6"/>
  <c r="V58" i="6" s="1"/>
  <c r="U59" i="6"/>
  <c r="X59" i="6"/>
  <c r="E75" i="6"/>
  <c r="M64" i="6"/>
  <c r="J65" i="6"/>
  <c r="R65" i="6"/>
  <c r="U65" i="6" s="1"/>
  <c r="G66" i="6"/>
  <c r="Q66" i="6"/>
  <c r="J67" i="6"/>
  <c r="R67" i="6"/>
  <c r="U67" i="6" s="1"/>
  <c r="G68" i="6"/>
  <c r="Q68" i="6"/>
  <c r="W68" i="6" s="1"/>
  <c r="M69" i="6"/>
  <c r="M70" i="6"/>
  <c r="G71" i="6"/>
  <c r="Q71" i="6"/>
  <c r="W71" i="6" s="1"/>
  <c r="X47" i="6"/>
  <c r="W49" i="6"/>
  <c r="S49" i="6"/>
  <c r="S51" i="6"/>
  <c r="V51" i="6" s="1"/>
  <c r="W57" i="6"/>
  <c r="S57" i="6"/>
  <c r="S59" i="6"/>
  <c r="V59" i="6" s="1"/>
  <c r="F72" i="6"/>
  <c r="J71" i="6"/>
  <c r="R71" i="6"/>
  <c r="U71" i="6" s="1"/>
  <c r="T54" i="6"/>
  <c r="W54" i="6"/>
  <c r="S54" i="6"/>
  <c r="V54" i="6" s="1"/>
  <c r="U55" i="6"/>
  <c r="X55" i="6"/>
  <c r="S73" i="6"/>
  <c r="V73" i="6" s="1"/>
  <c r="R73" i="4"/>
  <c r="Q73" i="4"/>
  <c r="X74" i="7" l="1"/>
  <c r="Y60" i="6"/>
  <c r="Y30" i="6"/>
  <c r="V72" i="7"/>
  <c r="S74" i="7"/>
  <c r="V74" i="7" s="1"/>
  <c r="Y72" i="7"/>
  <c r="Y74" i="7"/>
  <c r="T74" i="7"/>
  <c r="W74" i="7"/>
  <c r="AD63" i="6"/>
  <c r="AD70" i="6"/>
  <c r="AD62" i="6"/>
  <c r="AD61" i="6"/>
  <c r="AD64" i="6"/>
  <c r="AD71" i="6"/>
  <c r="AD69" i="6"/>
  <c r="AD66" i="6"/>
  <c r="AD67" i="6"/>
  <c r="AD65" i="6"/>
  <c r="V31" i="6"/>
  <c r="D72" i="6"/>
  <c r="AD68" i="6"/>
  <c r="B75" i="6"/>
  <c r="AB75" i="6" s="1"/>
  <c r="AB72" i="6"/>
  <c r="C75" i="6"/>
  <c r="AC75" i="6" s="1"/>
  <c r="AC72" i="6"/>
  <c r="V48" i="6"/>
  <c r="Y46" i="6"/>
  <c r="Y21" i="6"/>
  <c r="X69" i="6"/>
  <c r="X66" i="6"/>
  <c r="Y56" i="6"/>
  <c r="Y15" i="6"/>
  <c r="Y39" i="6"/>
  <c r="W63" i="6"/>
  <c r="Y18" i="6"/>
  <c r="Y19" i="6"/>
  <c r="Y27" i="6"/>
  <c r="X70" i="6"/>
  <c r="Y55" i="6"/>
  <c r="V43" i="6"/>
  <c r="Y14" i="6"/>
  <c r="Y40" i="6"/>
  <c r="Y38" i="6"/>
  <c r="X64" i="6"/>
  <c r="X62" i="6"/>
  <c r="V52" i="6"/>
  <c r="Y44" i="6"/>
  <c r="X65" i="6"/>
  <c r="Y35" i="6"/>
  <c r="Y25" i="6"/>
  <c r="Y5" i="6"/>
  <c r="Y26" i="6"/>
  <c r="Y9" i="6"/>
  <c r="Y50" i="6"/>
  <c r="P72" i="6"/>
  <c r="P75" i="6" s="1"/>
  <c r="X71" i="6"/>
  <c r="Y33" i="6"/>
  <c r="Y8" i="6"/>
  <c r="Y29" i="6"/>
  <c r="Y12" i="6"/>
  <c r="X68" i="6"/>
  <c r="Y54" i="6"/>
  <c r="Y59" i="6"/>
  <c r="Y10" i="6"/>
  <c r="Y16" i="6"/>
  <c r="Y7" i="6"/>
  <c r="Y11" i="6"/>
  <c r="T66" i="6"/>
  <c r="W66" i="6"/>
  <c r="S66" i="6"/>
  <c r="V66" i="6" s="1"/>
  <c r="T70" i="6"/>
  <c r="S70" i="6"/>
  <c r="V70" i="6" s="1"/>
  <c r="T67" i="6"/>
  <c r="S67" i="6"/>
  <c r="V67" i="6" s="1"/>
  <c r="J72" i="6"/>
  <c r="J75" i="6" s="1"/>
  <c r="Y42" i="6"/>
  <c r="Y23" i="6"/>
  <c r="T65" i="6"/>
  <c r="W65" i="6"/>
  <c r="S65" i="6"/>
  <c r="V65" i="6" s="1"/>
  <c r="Q72" i="6"/>
  <c r="T61" i="6"/>
  <c r="W61" i="6"/>
  <c r="S61" i="6"/>
  <c r="Y61" i="6" s="1"/>
  <c r="Y17" i="6"/>
  <c r="Y37" i="6"/>
  <c r="Y13" i="6"/>
  <c r="Y22" i="6"/>
  <c r="V49" i="6"/>
  <c r="Y49" i="6"/>
  <c r="W67" i="6"/>
  <c r="M72" i="6"/>
  <c r="M75" i="6" s="1"/>
  <c r="Y53" i="6"/>
  <c r="T64" i="6"/>
  <c r="W64" i="6"/>
  <c r="S64" i="6"/>
  <c r="G72" i="6"/>
  <c r="Y51" i="6"/>
  <c r="Y47" i="6"/>
  <c r="Y20" i="6"/>
  <c r="Y45" i="6"/>
  <c r="F75" i="6"/>
  <c r="V57" i="6"/>
  <c r="Y57" i="6"/>
  <c r="T69" i="6"/>
  <c r="S69" i="6"/>
  <c r="V69" i="6" s="1"/>
  <c r="Y28" i="6"/>
  <c r="W70" i="6"/>
  <c r="U61" i="6"/>
  <c r="R72" i="6"/>
  <c r="X72" i="6" s="1"/>
  <c r="T62" i="6"/>
  <c r="W62" i="6"/>
  <c r="S62" i="6"/>
  <c r="V62" i="6" s="1"/>
  <c r="T71" i="6"/>
  <c r="S71" i="6"/>
  <c r="V71" i="6" s="1"/>
  <c r="T68" i="6"/>
  <c r="S68" i="6"/>
  <c r="V68" i="6" s="1"/>
  <c r="X67" i="6"/>
  <c r="X63" i="6"/>
  <c r="Y36" i="6"/>
  <c r="Y24" i="6"/>
  <c r="Y58" i="6"/>
  <c r="S63" i="6"/>
  <c r="V63" i="6" s="1"/>
  <c r="Y41" i="6"/>
  <c r="Y32" i="6"/>
  <c r="Y34" i="6"/>
  <c r="Y6" i="6"/>
  <c r="R60" i="4"/>
  <c r="Q60" i="4"/>
  <c r="R59" i="4"/>
  <c r="Q59" i="4"/>
  <c r="R58" i="4"/>
  <c r="Q58" i="4"/>
  <c r="R57" i="4"/>
  <c r="Q57" i="4"/>
  <c r="R56" i="4"/>
  <c r="Q56" i="4"/>
  <c r="R55" i="4"/>
  <c r="Q55" i="4"/>
  <c r="R54" i="4"/>
  <c r="Q54" i="4"/>
  <c r="R53" i="4"/>
  <c r="Q53" i="4"/>
  <c r="R52" i="4"/>
  <c r="Q52" i="4"/>
  <c r="R51" i="4"/>
  <c r="Q51" i="4"/>
  <c r="R50" i="4"/>
  <c r="Q50" i="4"/>
  <c r="R49" i="4"/>
  <c r="Q49" i="4"/>
  <c r="R48" i="4"/>
  <c r="Q48" i="4"/>
  <c r="R47" i="4"/>
  <c r="Q47" i="4"/>
  <c r="R46" i="4"/>
  <c r="Q46" i="4"/>
  <c r="R45" i="4"/>
  <c r="Q45" i="4"/>
  <c r="R44" i="4"/>
  <c r="Q44" i="4"/>
  <c r="R43" i="4"/>
  <c r="Q43" i="4"/>
  <c r="R42" i="4"/>
  <c r="Q42" i="4"/>
  <c r="R41" i="4"/>
  <c r="Q41" i="4"/>
  <c r="R40" i="4"/>
  <c r="Q40" i="4"/>
  <c r="R39" i="4"/>
  <c r="Q39" i="4"/>
  <c r="R38" i="4"/>
  <c r="Q38" i="4"/>
  <c r="R37" i="4"/>
  <c r="Q37" i="4"/>
  <c r="R36" i="4"/>
  <c r="Q36" i="4"/>
  <c r="R35" i="4"/>
  <c r="Q35" i="4"/>
  <c r="R34" i="4"/>
  <c r="Q34" i="4"/>
  <c r="R33" i="4"/>
  <c r="Q33" i="4"/>
  <c r="R32" i="4"/>
  <c r="Q32" i="4"/>
  <c r="R31" i="4"/>
  <c r="Q31" i="4"/>
  <c r="R30" i="4"/>
  <c r="Q30" i="4"/>
  <c r="R29" i="4"/>
  <c r="Q29" i="4"/>
  <c r="R28" i="4"/>
  <c r="Q28" i="4"/>
  <c r="R27" i="4"/>
  <c r="Q27" i="4"/>
  <c r="R26" i="4"/>
  <c r="Q26" i="4"/>
  <c r="R25" i="4"/>
  <c r="Q25" i="4"/>
  <c r="R24" i="4"/>
  <c r="Q24" i="4"/>
  <c r="R23" i="4"/>
  <c r="Q23" i="4"/>
  <c r="R22" i="4"/>
  <c r="Q22" i="4"/>
  <c r="R21" i="4"/>
  <c r="Q21" i="4"/>
  <c r="R20" i="4"/>
  <c r="Q20" i="4"/>
  <c r="R19" i="4"/>
  <c r="Q19" i="4"/>
  <c r="R18" i="4"/>
  <c r="Q18" i="4"/>
  <c r="R17" i="4"/>
  <c r="Q17" i="4"/>
  <c r="R16" i="4"/>
  <c r="Q16" i="4"/>
  <c r="R15" i="4"/>
  <c r="Q15" i="4"/>
  <c r="R14" i="4"/>
  <c r="Q14" i="4"/>
  <c r="R13" i="4"/>
  <c r="Q13" i="4"/>
  <c r="R12" i="4"/>
  <c r="Q12" i="4"/>
  <c r="R11" i="4"/>
  <c r="Q11" i="4"/>
  <c r="R10" i="4"/>
  <c r="Q10" i="4"/>
  <c r="R9" i="4"/>
  <c r="Q9" i="4"/>
  <c r="R8" i="4"/>
  <c r="Q8" i="4"/>
  <c r="R7" i="4"/>
  <c r="Q7" i="4"/>
  <c r="R6" i="4"/>
  <c r="Q6" i="4"/>
  <c r="R5" i="4"/>
  <c r="Q5" i="4"/>
  <c r="O71" i="4"/>
  <c r="N71" i="4"/>
  <c r="O70" i="4"/>
  <c r="N70" i="4"/>
  <c r="O69" i="4"/>
  <c r="N69" i="4"/>
  <c r="O68" i="4"/>
  <c r="N68" i="4"/>
  <c r="O67" i="4"/>
  <c r="N67" i="4"/>
  <c r="O66" i="4"/>
  <c r="N66" i="4"/>
  <c r="O65" i="4"/>
  <c r="N65" i="4"/>
  <c r="O64" i="4"/>
  <c r="N64" i="4"/>
  <c r="O63" i="4"/>
  <c r="N63" i="4"/>
  <c r="O62" i="4"/>
  <c r="N62" i="4"/>
  <c r="O61" i="4"/>
  <c r="N61" i="4"/>
  <c r="L71" i="4"/>
  <c r="K71" i="4"/>
  <c r="L70" i="4"/>
  <c r="K70" i="4"/>
  <c r="L69" i="4"/>
  <c r="K69" i="4"/>
  <c r="L68" i="4"/>
  <c r="K68" i="4"/>
  <c r="L67" i="4"/>
  <c r="K67" i="4"/>
  <c r="L66" i="4"/>
  <c r="K66" i="4"/>
  <c r="L65" i="4"/>
  <c r="K65" i="4"/>
  <c r="L64" i="4"/>
  <c r="K64" i="4"/>
  <c r="L63" i="4"/>
  <c r="K63" i="4"/>
  <c r="L62" i="4"/>
  <c r="K62" i="4"/>
  <c r="L61" i="4"/>
  <c r="K61" i="4"/>
  <c r="I71" i="4"/>
  <c r="H71" i="4"/>
  <c r="I70" i="4"/>
  <c r="H70" i="4"/>
  <c r="I69" i="4"/>
  <c r="H69" i="4"/>
  <c r="I68" i="4"/>
  <c r="H68" i="4"/>
  <c r="I67" i="4"/>
  <c r="H67" i="4"/>
  <c r="I66" i="4"/>
  <c r="H66" i="4"/>
  <c r="I65" i="4"/>
  <c r="H65" i="4"/>
  <c r="I64" i="4"/>
  <c r="H64" i="4"/>
  <c r="I63" i="4"/>
  <c r="H63" i="4"/>
  <c r="I62" i="4"/>
  <c r="H62" i="4"/>
  <c r="I61" i="4"/>
  <c r="H61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F61" i="4"/>
  <c r="E61" i="4"/>
  <c r="C71" i="4"/>
  <c r="C70" i="4"/>
  <c r="C69" i="4"/>
  <c r="C68" i="4"/>
  <c r="C67" i="4"/>
  <c r="C66" i="4"/>
  <c r="C65" i="4"/>
  <c r="C64" i="4"/>
  <c r="C63" i="4"/>
  <c r="C62" i="4"/>
  <c r="C61" i="4"/>
  <c r="B71" i="4"/>
  <c r="B70" i="4"/>
  <c r="B69" i="4"/>
  <c r="B68" i="4"/>
  <c r="B67" i="4"/>
  <c r="B66" i="4"/>
  <c r="B65" i="4"/>
  <c r="B64" i="4"/>
  <c r="B63" i="4"/>
  <c r="B62" i="4"/>
  <c r="B61" i="4"/>
  <c r="Q65" i="4" l="1"/>
  <c r="AB61" i="4"/>
  <c r="AA62" i="4"/>
  <c r="AB62" i="4"/>
  <c r="AA63" i="4"/>
  <c r="AA61" i="4"/>
  <c r="AA67" i="4"/>
  <c r="AB63" i="4"/>
  <c r="AB69" i="4"/>
  <c r="AA64" i="4"/>
  <c r="AA70" i="4"/>
  <c r="AB64" i="4"/>
  <c r="AB70" i="4"/>
  <c r="AB66" i="4"/>
  <c r="AA65" i="4"/>
  <c r="AA71" i="4"/>
  <c r="AB68" i="4"/>
  <c r="AB65" i="4"/>
  <c r="AB71" i="4"/>
  <c r="AB67" i="4"/>
  <c r="AA68" i="4"/>
  <c r="AA69" i="4"/>
  <c r="AA66" i="4"/>
  <c r="Q64" i="4"/>
  <c r="D75" i="6"/>
  <c r="AD75" i="6" s="1"/>
  <c r="AD72" i="6"/>
  <c r="Q67" i="4"/>
  <c r="Q70" i="4"/>
  <c r="Q63" i="4"/>
  <c r="Q69" i="4"/>
  <c r="K72" i="4"/>
  <c r="Q62" i="4"/>
  <c r="Q66" i="4"/>
  <c r="H72" i="4"/>
  <c r="Y70" i="6"/>
  <c r="Y67" i="6"/>
  <c r="Y68" i="6"/>
  <c r="Y66" i="6"/>
  <c r="Y71" i="6"/>
  <c r="Q75" i="6"/>
  <c r="T72" i="6"/>
  <c r="W72" i="6"/>
  <c r="U72" i="6"/>
  <c r="R75" i="6"/>
  <c r="U75" i="6" s="1"/>
  <c r="S72" i="6"/>
  <c r="V61" i="6"/>
  <c r="Y69" i="6"/>
  <c r="Y63" i="6"/>
  <c r="V64" i="6"/>
  <c r="Y64" i="6"/>
  <c r="Y62" i="6"/>
  <c r="Y65" i="6"/>
  <c r="Q61" i="4"/>
  <c r="Q68" i="4"/>
  <c r="Q71" i="4"/>
  <c r="L72" i="4"/>
  <c r="F72" i="4"/>
  <c r="R61" i="4"/>
  <c r="R62" i="4"/>
  <c r="R63" i="4"/>
  <c r="R64" i="4"/>
  <c r="R65" i="4"/>
  <c r="R66" i="4"/>
  <c r="R67" i="4"/>
  <c r="R68" i="4"/>
  <c r="R69" i="4"/>
  <c r="R70" i="4"/>
  <c r="R71" i="4"/>
  <c r="I72" i="4"/>
  <c r="C72" i="4"/>
  <c r="B72" i="4"/>
  <c r="E72" i="4"/>
  <c r="N72" i="4"/>
  <c r="O72" i="4"/>
  <c r="AA72" i="4" l="1"/>
  <c r="AB72" i="4"/>
  <c r="X75" i="6"/>
  <c r="V75" i="6"/>
  <c r="V72" i="6"/>
  <c r="Y72" i="6"/>
  <c r="T75" i="6"/>
  <c r="W75" i="6"/>
  <c r="Q72" i="4"/>
  <c r="Q75" i="4" s="1"/>
  <c r="R72" i="4"/>
  <c r="X72" i="4" s="1"/>
  <c r="M33" i="4"/>
  <c r="G12" i="4"/>
  <c r="M41" i="4"/>
  <c r="J15" i="4"/>
  <c r="U73" i="4"/>
  <c r="S73" i="4"/>
  <c r="T73" i="4"/>
  <c r="P73" i="4"/>
  <c r="D73" i="4"/>
  <c r="G43" i="4"/>
  <c r="D28" i="4"/>
  <c r="D7" i="4"/>
  <c r="G49" i="4"/>
  <c r="X60" i="4"/>
  <c r="P60" i="4"/>
  <c r="M60" i="4"/>
  <c r="J60" i="4"/>
  <c r="G60" i="4"/>
  <c r="D60" i="4"/>
  <c r="X59" i="4"/>
  <c r="P59" i="4"/>
  <c r="M59" i="4"/>
  <c r="J59" i="4"/>
  <c r="G59" i="4"/>
  <c r="D59" i="4"/>
  <c r="X58" i="4"/>
  <c r="W58" i="4"/>
  <c r="P58" i="4"/>
  <c r="M58" i="4"/>
  <c r="J58" i="4"/>
  <c r="G58" i="4"/>
  <c r="D58" i="4"/>
  <c r="T57" i="4"/>
  <c r="P57" i="4"/>
  <c r="M57" i="4"/>
  <c r="J57" i="4"/>
  <c r="G57" i="4"/>
  <c r="D57" i="4"/>
  <c r="X56" i="4"/>
  <c r="P56" i="4"/>
  <c r="M56" i="4"/>
  <c r="J56" i="4"/>
  <c r="G56" i="4"/>
  <c r="D56" i="4"/>
  <c r="P55" i="4"/>
  <c r="M55" i="4"/>
  <c r="J55" i="4"/>
  <c r="G55" i="4"/>
  <c r="D55" i="4"/>
  <c r="U54" i="4"/>
  <c r="P54" i="4"/>
  <c r="M54" i="4"/>
  <c r="J54" i="4"/>
  <c r="G54" i="4"/>
  <c r="D54" i="4"/>
  <c r="T53" i="4"/>
  <c r="P53" i="4"/>
  <c r="M53" i="4"/>
  <c r="J53" i="4"/>
  <c r="G53" i="4"/>
  <c r="D53" i="4"/>
  <c r="U52" i="4"/>
  <c r="P52" i="4"/>
  <c r="M52" i="4"/>
  <c r="J52" i="4"/>
  <c r="G52" i="4"/>
  <c r="D52" i="4"/>
  <c r="X51" i="4"/>
  <c r="P51" i="4"/>
  <c r="M51" i="4"/>
  <c r="J51" i="4"/>
  <c r="G51" i="4"/>
  <c r="D51" i="4"/>
  <c r="X50" i="4"/>
  <c r="P50" i="4"/>
  <c r="M50" i="4"/>
  <c r="J50" i="4"/>
  <c r="G50" i="4"/>
  <c r="D50" i="4"/>
  <c r="U49" i="4"/>
  <c r="P49" i="4"/>
  <c r="M49" i="4"/>
  <c r="J49" i="4"/>
  <c r="D49" i="4"/>
  <c r="W48" i="4"/>
  <c r="P48" i="4"/>
  <c r="M48" i="4"/>
  <c r="J48" i="4"/>
  <c r="G48" i="4"/>
  <c r="D48" i="4"/>
  <c r="U47" i="4"/>
  <c r="T47" i="4"/>
  <c r="P47" i="4"/>
  <c r="M47" i="4"/>
  <c r="J47" i="4"/>
  <c r="G47" i="4"/>
  <c r="D47" i="4"/>
  <c r="X46" i="4"/>
  <c r="P46" i="4"/>
  <c r="M46" i="4"/>
  <c r="J46" i="4"/>
  <c r="G46" i="4"/>
  <c r="D46" i="4"/>
  <c r="T45" i="4"/>
  <c r="P45" i="4"/>
  <c r="M45" i="4"/>
  <c r="J45" i="4"/>
  <c r="G45" i="4"/>
  <c r="D45" i="4"/>
  <c r="U44" i="4"/>
  <c r="P44" i="4"/>
  <c r="M44" i="4"/>
  <c r="J44" i="4"/>
  <c r="G44" i="4"/>
  <c r="D44" i="4"/>
  <c r="U43" i="4"/>
  <c r="T43" i="4"/>
  <c r="P43" i="4"/>
  <c r="M43" i="4"/>
  <c r="J43" i="4"/>
  <c r="D43" i="4"/>
  <c r="X42" i="4"/>
  <c r="P42" i="4"/>
  <c r="M42" i="4"/>
  <c r="J42" i="4"/>
  <c r="G42" i="4"/>
  <c r="D42" i="4"/>
  <c r="W41" i="4"/>
  <c r="P41" i="4"/>
  <c r="J41" i="4"/>
  <c r="G41" i="4"/>
  <c r="D41" i="4"/>
  <c r="W40" i="4"/>
  <c r="P40" i="4"/>
  <c r="M40" i="4"/>
  <c r="J40" i="4"/>
  <c r="G40" i="4"/>
  <c r="D40" i="4"/>
  <c r="W39" i="4"/>
  <c r="P39" i="4"/>
  <c r="M39" i="4"/>
  <c r="J39" i="4"/>
  <c r="G39" i="4"/>
  <c r="D39" i="4"/>
  <c r="W38" i="4"/>
  <c r="P38" i="4"/>
  <c r="M38" i="4"/>
  <c r="J38" i="4"/>
  <c r="G38" i="4"/>
  <c r="D38" i="4"/>
  <c r="U37" i="4"/>
  <c r="W37" i="4"/>
  <c r="P37" i="4"/>
  <c r="M37" i="4"/>
  <c r="J37" i="4"/>
  <c r="G37" i="4"/>
  <c r="D37" i="4"/>
  <c r="X36" i="4"/>
  <c r="T36" i="4"/>
  <c r="P36" i="4"/>
  <c r="M36" i="4"/>
  <c r="J36" i="4"/>
  <c r="G36" i="4"/>
  <c r="D36" i="4"/>
  <c r="S35" i="4"/>
  <c r="T35" i="4"/>
  <c r="P35" i="4"/>
  <c r="M35" i="4"/>
  <c r="J35" i="4"/>
  <c r="G35" i="4"/>
  <c r="D35" i="4"/>
  <c r="U34" i="4"/>
  <c r="T34" i="4"/>
  <c r="P34" i="4"/>
  <c r="M34" i="4"/>
  <c r="J34" i="4"/>
  <c r="G34" i="4"/>
  <c r="D34" i="4"/>
  <c r="P33" i="4"/>
  <c r="J33" i="4"/>
  <c r="G33" i="4"/>
  <c r="D33" i="4"/>
  <c r="U32" i="4"/>
  <c r="W32" i="4"/>
  <c r="P32" i="4"/>
  <c r="M32" i="4"/>
  <c r="J32" i="4"/>
  <c r="G32" i="4"/>
  <c r="D32" i="4"/>
  <c r="W31" i="4"/>
  <c r="T31" i="4"/>
  <c r="P31" i="4"/>
  <c r="M31" i="4"/>
  <c r="J31" i="4"/>
  <c r="G31" i="4"/>
  <c r="D31" i="4"/>
  <c r="P30" i="4"/>
  <c r="M30" i="4"/>
  <c r="J30" i="4"/>
  <c r="G30" i="4"/>
  <c r="D30" i="4"/>
  <c r="T29" i="4"/>
  <c r="P29" i="4"/>
  <c r="M29" i="4"/>
  <c r="J29" i="4"/>
  <c r="G29" i="4"/>
  <c r="D29" i="4"/>
  <c r="U28" i="4"/>
  <c r="X28" i="4"/>
  <c r="P28" i="4"/>
  <c r="M28" i="4"/>
  <c r="J28" i="4"/>
  <c r="G28" i="4"/>
  <c r="T27" i="4"/>
  <c r="P27" i="4"/>
  <c r="M27" i="4"/>
  <c r="J27" i="4"/>
  <c r="G27" i="4"/>
  <c r="D27" i="4"/>
  <c r="P26" i="4"/>
  <c r="M26" i="4"/>
  <c r="J26" i="4"/>
  <c r="G26" i="4"/>
  <c r="D26" i="4"/>
  <c r="X25" i="4"/>
  <c r="T25" i="4"/>
  <c r="P25" i="4"/>
  <c r="M25" i="4"/>
  <c r="J25" i="4"/>
  <c r="G25" i="4"/>
  <c r="G65" i="4" s="1"/>
  <c r="D25" i="4"/>
  <c r="X24" i="4"/>
  <c r="W24" i="4"/>
  <c r="P24" i="4"/>
  <c r="M24" i="4"/>
  <c r="J24" i="4"/>
  <c r="G24" i="4"/>
  <c r="D24" i="4"/>
  <c r="U23" i="4"/>
  <c r="W23" i="4"/>
  <c r="P23" i="4"/>
  <c r="M23" i="4"/>
  <c r="J23" i="4"/>
  <c r="G23" i="4"/>
  <c r="D23" i="4"/>
  <c r="W22" i="4"/>
  <c r="P22" i="4"/>
  <c r="M22" i="4"/>
  <c r="J22" i="4"/>
  <c r="G22" i="4"/>
  <c r="D22" i="4"/>
  <c r="U21" i="4"/>
  <c r="T21" i="4"/>
  <c r="P21" i="4"/>
  <c r="M21" i="4"/>
  <c r="J21" i="4"/>
  <c r="G21" i="4"/>
  <c r="D21" i="4"/>
  <c r="X20" i="4"/>
  <c r="T20" i="4"/>
  <c r="P20" i="4"/>
  <c r="M20" i="4"/>
  <c r="J20" i="4"/>
  <c r="G20" i="4"/>
  <c r="D20" i="4"/>
  <c r="U19" i="4"/>
  <c r="P19" i="4"/>
  <c r="M19" i="4"/>
  <c r="J19" i="4"/>
  <c r="G19" i="4"/>
  <c r="D19" i="4"/>
  <c r="W18" i="4"/>
  <c r="P18" i="4"/>
  <c r="M18" i="4"/>
  <c r="J18" i="4"/>
  <c r="G18" i="4"/>
  <c r="D18" i="4"/>
  <c r="T17" i="4"/>
  <c r="W17" i="4"/>
  <c r="P17" i="4"/>
  <c r="M17" i="4"/>
  <c r="J17" i="4"/>
  <c r="G17" i="4"/>
  <c r="D17" i="4"/>
  <c r="X16" i="4"/>
  <c r="T16" i="4"/>
  <c r="P16" i="4"/>
  <c r="M16" i="4"/>
  <c r="J16" i="4"/>
  <c r="G16" i="4"/>
  <c r="D16" i="4"/>
  <c r="X15" i="4"/>
  <c r="S15" i="4"/>
  <c r="P15" i="4"/>
  <c r="M15" i="4"/>
  <c r="G15" i="4"/>
  <c r="D15" i="4"/>
  <c r="X14" i="4"/>
  <c r="T14" i="4"/>
  <c r="P14" i="4"/>
  <c r="M14" i="4"/>
  <c r="J14" i="4"/>
  <c r="G14" i="4"/>
  <c r="D14" i="4"/>
  <c r="U13" i="4"/>
  <c r="P13" i="4"/>
  <c r="M13" i="4"/>
  <c r="J13" i="4"/>
  <c r="G13" i="4"/>
  <c r="D13" i="4"/>
  <c r="U12" i="4"/>
  <c r="W12" i="4"/>
  <c r="P12" i="4"/>
  <c r="M12" i="4"/>
  <c r="J12" i="4"/>
  <c r="D12" i="4"/>
  <c r="X11" i="4"/>
  <c r="T11" i="4"/>
  <c r="P11" i="4"/>
  <c r="M11" i="4"/>
  <c r="J11" i="4"/>
  <c r="G11" i="4"/>
  <c r="D11" i="4"/>
  <c r="W10" i="4"/>
  <c r="P10" i="4"/>
  <c r="M10" i="4"/>
  <c r="J10" i="4"/>
  <c r="G10" i="4"/>
  <c r="D10" i="4"/>
  <c r="U9" i="4"/>
  <c r="T9" i="4"/>
  <c r="W9" i="4"/>
  <c r="P9" i="4"/>
  <c r="M9" i="4"/>
  <c r="J9" i="4"/>
  <c r="G9" i="4"/>
  <c r="D9" i="4"/>
  <c r="X8" i="4"/>
  <c r="P8" i="4"/>
  <c r="M8" i="4"/>
  <c r="J8" i="4"/>
  <c r="G8" i="4"/>
  <c r="D8" i="4"/>
  <c r="T7" i="4"/>
  <c r="P7" i="4"/>
  <c r="M7" i="4"/>
  <c r="J7" i="4"/>
  <c r="G7" i="4"/>
  <c r="X6" i="4"/>
  <c r="W6" i="4"/>
  <c r="P6" i="4"/>
  <c r="M6" i="4"/>
  <c r="J6" i="4"/>
  <c r="G6" i="4"/>
  <c r="D6" i="4"/>
  <c r="X5" i="4"/>
  <c r="P5" i="4"/>
  <c r="M5" i="4"/>
  <c r="J5" i="4"/>
  <c r="G5" i="4"/>
  <c r="D5" i="4"/>
  <c r="W44" i="4"/>
  <c r="B75" i="4"/>
  <c r="W14" i="4"/>
  <c r="W11" i="4"/>
  <c r="T6" i="4"/>
  <c r="T33" i="4"/>
  <c r="W33" i="4"/>
  <c r="T12" i="4"/>
  <c r="T18" i="4"/>
  <c r="U24" i="4"/>
  <c r="T38" i="4"/>
  <c r="X23" i="4"/>
  <c r="U36" i="4"/>
  <c r="U15" i="4"/>
  <c r="T58" i="4"/>
  <c r="S39" i="4"/>
  <c r="U7" i="4"/>
  <c r="X27" i="4"/>
  <c r="U27" i="4"/>
  <c r="W25" i="4"/>
  <c r="U55" i="4"/>
  <c r="X55" i="4"/>
  <c r="U48" i="4"/>
  <c r="X48" i="4"/>
  <c r="T60" i="4"/>
  <c r="W60" i="4"/>
  <c r="T8" i="4"/>
  <c r="W8" i="4"/>
  <c r="W30" i="4"/>
  <c r="T30" i="4"/>
  <c r="T32" i="4"/>
  <c r="U35" i="4"/>
  <c r="T44" i="4"/>
  <c r="T59" i="4"/>
  <c r="W59" i="4"/>
  <c r="T39" i="4"/>
  <c r="X7" i="4"/>
  <c r="U16" i="4"/>
  <c r="X34" i="4"/>
  <c r="X49" i="4"/>
  <c r="S44" i="4"/>
  <c r="W43" i="4"/>
  <c r="U42" i="4"/>
  <c r="T41" i="4"/>
  <c r="W70" i="4"/>
  <c r="T40" i="4"/>
  <c r="S29" i="4"/>
  <c r="W29" i="4"/>
  <c r="L75" i="4"/>
  <c r="S16" i="4"/>
  <c r="K75" i="4"/>
  <c r="U58" i="4"/>
  <c r="X54" i="4"/>
  <c r="S53" i="4"/>
  <c r="W53" i="4"/>
  <c r="X52" i="4"/>
  <c r="S50" i="4"/>
  <c r="T48" i="4"/>
  <c r="S48" i="4"/>
  <c r="X47" i="4"/>
  <c r="W47" i="4"/>
  <c r="U46" i="4"/>
  <c r="X44" i="4"/>
  <c r="S42" i="4"/>
  <c r="S34" i="4"/>
  <c r="W67" i="4"/>
  <c r="U25" i="4"/>
  <c r="T64" i="4"/>
  <c r="X21" i="4"/>
  <c r="H75" i="4"/>
  <c r="S21" i="4"/>
  <c r="W21" i="4"/>
  <c r="I75" i="4"/>
  <c r="X19" i="4"/>
  <c r="S14" i="4"/>
  <c r="T10" i="4"/>
  <c r="S8" i="4"/>
  <c r="S6" i="4"/>
  <c r="U6" i="4"/>
  <c r="S58" i="4"/>
  <c r="W57" i="4"/>
  <c r="U56" i="4"/>
  <c r="U51" i="4"/>
  <c r="U50" i="4"/>
  <c r="W45" i="4"/>
  <c r="T37" i="4"/>
  <c r="S36" i="4"/>
  <c r="X35" i="4"/>
  <c r="X32" i="4"/>
  <c r="U29" i="4"/>
  <c r="W27" i="4"/>
  <c r="S27" i="4"/>
  <c r="S23" i="4"/>
  <c r="T23" i="4"/>
  <c r="T22" i="4"/>
  <c r="W20" i="4"/>
  <c r="F75" i="4"/>
  <c r="W16" i="4"/>
  <c r="E75" i="4"/>
  <c r="U14" i="4"/>
  <c r="X13" i="4"/>
  <c r="S12" i="4"/>
  <c r="X12" i="4"/>
  <c r="U61" i="4"/>
  <c r="X9" i="4"/>
  <c r="S9" i="4"/>
  <c r="U8" i="4"/>
  <c r="T61" i="4"/>
  <c r="U5" i="4"/>
  <c r="W46" i="4"/>
  <c r="S46" i="4"/>
  <c r="T71" i="4"/>
  <c r="W69" i="4"/>
  <c r="U10" i="4"/>
  <c r="X10" i="4"/>
  <c r="S10" i="4"/>
  <c r="U26" i="4"/>
  <c r="X26" i="4"/>
  <c r="X38" i="4"/>
  <c r="S69" i="4"/>
  <c r="U38" i="4"/>
  <c r="S38" i="4"/>
  <c r="T49" i="4"/>
  <c r="S49" i="4"/>
  <c r="W49" i="4"/>
  <c r="W56" i="4"/>
  <c r="S56" i="4"/>
  <c r="V56" i="4" s="1"/>
  <c r="T56" i="4"/>
  <c r="O75" i="4"/>
  <c r="S22" i="4"/>
  <c r="U22" i="4"/>
  <c r="X22" i="4"/>
  <c r="S55" i="4"/>
  <c r="W55" i="4"/>
  <c r="T55" i="4"/>
  <c r="T46" i="4"/>
  <c r="S18" i="4"/>
  <c r="X18" i="4"/>
  <c r="U18" i="4"/>
  <c r="U20" i="4"/>
  <c r="S20" i="4"/>
  <c r="X33" i="4"/>
  <c r="X68" i="4"/>
  <c r="U33" i="4"/>
  <c r="S33" i="4"/>
  <c r="S41" i="4"/>
  <c r="U41" i="4"/>
  <c r="X41" i="4"/>
  <c r="X45" i="4"/>
  <c r="S45" i="4"/>
  <c r="U45" i="4"/>
  <c r="S52" i="4"/>
  <c r="T52" i="4"/>
  <c r="W52" i="4"/>
  <c r="T69" i="4"/>
  <c r="U70" i="4"/>
  <c r="U17" i="4"/>
  <c r="S17" i="4"/>
  <c r="X17" i="4"/>
  <c r="S28" i="4"/>
  <c r="W28" i="4"/>
  <c r="T28" i="4"/>
  <c r="X31" i="4"/>
  <c r="S31" i="4"/>
  <c r="U31" i="4"/>
  <c r="X40" i="4"/>
  <c r="U40" i="4"/>
  <c r="S40" i="4"/>
  <c r="T51" i="4"/>
  <c r="W51" i="4"/>
  <c r="S51" i="4"/>
  <c r="U11" i="4"/>
  <c r="S11" i="4"/>
  <c r="W15" i="4"/>
  <c r="T15" i="4"/>
  <c r="X30" i="4"/>
  <c r="U30" i="4"/>
  <c r="U53" i="4"/>
  <c r="X53" i="4"/>
  <c r="X57" i="4"/>
  <c r="S57" i="4"/>
  <c r="S59" i="4"/>
  <c r="U59" i="4"/>
  <c r="U60" i="4"/>
  <c r="S60" i="4"/>
  <c r="S37" i="4"/>
  <c r="S32" i="4"/>
  <c r="S30" i="4"/>
  <c r="X37" i="4"/>
  <c r="S25" i="4"/>
  <c r="S47" i="4"/>
  <c r="U57" i="4"/>
  <c r="S5" i="4"/>
  <c r="T5" i="4"/>
  <c r="W5" i="4"/>
  <c r="W7" i="4"/>
  <c r="S7" i="4"/>
  <c r="T19" i="4"/>
  <c r="W19" i="4"/>
  <c r="S19" i="4"/>
  <c r="X29" i="4"/>
  <c r="W34" i="4"/>
  <c r="T68" i="4"/>
  <c r="W35" i="4"/>
  <c r="W36" i="4"/>
  <c r="T42" i="4"/>
  <c r="W42" i="4"/>
  <c r="X43" i="4"/>
  <c r="S43" i="4"/>
  <c r="T13" i="4"/>
  <c r="W13" i="4"/>
  <c r="S13" i="4"/>
  <c r="Y13" i="4" s="1"/>
  <c r="S24" i="4"/>
  <c r="Y24" i="4" s="1"/>
  <c r="T24" i="4"/>
  <c r="W26" i="4"/>
  <c r="S26" i="4"/>
  <c r="V26" i="4" s="1"/>
  <c r="T26" i="4"/>
  <c r="U39" i="4"/>
  <c r="X39" i="4"/>
  <c r="N75" i="4"/>
  <c r="T50" i="4"/>
  <c r="W50" i="4"/>
  <c r="T54" i="4"/>
  <c r="S54" i="4"/>
  <c r="W54" i="4"/>
  <c r="T67" i="4"/>
  <c r="T70" i="4"/>
  <c r="U68" i="4"/>
  <c r="W64" i="4"/>
  <c r="X61" i="4"/>
  <c r="U64" i="4"/>
  <c r="S64" i="4"/>
  <c r="X64" i="4"/>
  <c r="W63" i="4"/>
  <c r="T63" i="4"/>
  <c r="S61" i="4"/>
  <c r="W61" i="4"/>
  <c r="S67" i="4"/>
  <c r="X67" i="4"/>
  <c r="U62" i="4"/>
  <c r="X62" i="4"/>
  <c r="X65" i="4"/>
  <c r="U65" i="4"/>
  <c r="T66" i="4"/>
  <c r="W66" i="4"/>
  <c r="S66" i="4"/>
  <c r="W71" i="4"/>
  <c r="S71" i="4"/>
  <c r="U67" i="4"/>
  <c r="U66" i="4"/>
  <c r="X66" i="4"/>
  <c r="U71" i="4"/>
  <c r="X71" i="4"/>
  <c r="X70" i="4"/>
  <c r="S70" i="4"/>
  <c r="U69" i="4"/>
  <c r="X69" i="4"/>
  <c r="T65" i="4"/>
  <c r="S65" i="4"/>
  <c r="W65" i="4"/>
  <c r="W68" i="4"/>
  <c r="S68" i="4"/>
  <c r="W62" i="4"/>
  <c r="S62" i="4"/>
  <c r="T62" i="4"/>
  <c r="U63" i="4"/>
  <c r="X63" i="4"/>
  <c r="S63" i="4"/>
  <c r="AA75" i="4" l="1"/>
  <c r="AC8" i="4"/>
  <c r="AC19" i="4"/>
  <c r="AC44" i="4"/>
  <c r="AC52" i="4"/>
  <c r="AC60" i="4"/>
  <c r="AC21" i="4"/>
  <c r="AC40" i="4"/>
  <c r="AC48" i="4"/>
  <c r="AC10" i="4"/>
  <c r="AC6" i="4"/>
  <c r="AC42" i="4"/>
  <c r="AC46" i="4"/>
  <c r="AC50" i="4"/>
  <c r="AC54" i="4"/>
  <c r="AC23" i="4"/>
  <c r="Y48" i="4"/>
  <c r="Y21" i="4"/>
  <c r="AC12" i="4"/>
  <c r="V47" i="4"/>
  <c r="U72" i="4"/>
  <c r="AC31" i="4"/>
  <c r="AC14" i="4"/>
  <c r="AC35" i="4"/>
  <c r="AC43" i="4"/>
  <c r="AC20" i="4"/>
  <c r="AC37" i="4"/>
  <c r="AC41" i="4"/>
  <c r="AC45" i="4"/>
  <c r="AC47" i="4"/>
  <c r="AC49" i="4"/>
  <c r="AC51" i="4"/>
  <c r="AC55" i="4"/>
  <c r="AC39" i="4"/>
  <c r="AC57" i="4"/>
  <c r="AC53" i="4"/>
  <c r="AC11" i="4"/>
  <c r="AC22" i="4"/>
  <c r="AC29" i="4"/>
  <c r="AC9" i="4"/>
  <c r="AC18" i="4"/>
  <c r="AC59" i="4"/>
  <c r="AC13" i="4"/>
  <c r="AC24" i="4"/>
  <c r="AC28" i="4"/>
  <c r="AC34" i="4"/>
  <c r="AC27" i="4"/>
  <c r="AC7" i="4"/>
  <c r="AC32" i="4"/>
  <c r="AC16" i="4"/>
  <c r="AC25" i="4"/>
  <c r="AC33" i="4"/>
  <c r="AC5" i="4"/>
  <c r="AC15" i="4"/>
  <c r="AC30" i="4"/>
  <c r="AC17" i="4"/>
  <c r="AC26" i="4"/>
  <c r="AC36" i="4"/>
  <c r="AC56" i="4"/>
  <c r="AC58" i="4"/>
  <c r="P69" i="4"/>
  <c r="AC38" i="4"/>
  <c r="Y34" i="4"/>
  <c r="P65" i="4"/>
  <c r="V73" i="4"/>
  <c r="W72" i="4"/>
  <c r="V49" i="4"/>
  <c r="D69" i="4"/>
  <c r="V69" i="4" s="1"/>
  <c r="V41" i="4"/>
  <c r="Y38" i="4"/>
  <c r="Y75" i="6"/>
  <c r="M69" i="4"/>
  <c r="D65" i="4"/>
  <c r="V65" i="4" s="1"/>
  <c r="P71" i="4"/>
  <c r="Y31" i="4"/>
  <c r="J66" i="4"/>
  <c r="R75" i="4"/>
  <c r="X75" i="4" s="1"/>
  <c r="Y46" i="4"/>
  <c r="Y49" i="4"/>
  <c r="Y60" i="4"/>
  <c r="Y55" i="4"/>
  <c r="V40" i="4"/>
  <c r="D68" i="4"/>
  <c r="V68" i="4" s="1"/>
  <c r="V35" i="4"/>
  <c r="V27" i="4"/>
  <c r="V8" i="4"/>
  <c r="V6" i="4"/>
  <c r="M64" i="4"/>
  <c r="Y52" i="4"/>
  <c r="M61" i="4"/>
  <c r="M63" i="4"/>
  <c r="Y12" i="4"/>
  <c r="J67" i="4"/>
  <c r="Y54" i="4"/>
  <c r="Y30" i="4"/>
  <c r="Y44" i="4"/>
  <c r="V21" i="4"/>
  <c r="G66" i="4"/>
  <c r="V34" i="4"/>
  <c r="Y35" i="4"/>
  <c r="G70" i="4"/>
  <c r="Y15" i="4"/>
  <c r="Y7" i="4"/>
  <c r="Y5" i="4"/>
  <c r="Y20" i="4"/>
  <c r="Y18" i="4"/>
  <c r="Y23" i="4"/>
  <c r="Y41" i="4"/>
  <c r="V30" i="4"/>
  <c r="Y32" i="4"/>
  <c r="G67" i="4"/>
  <c r="V58" i="4"/>
  <c r="D71" i="4"/>
  <c r="V71" i="4" s="1"/>
  <c r="V43" i="4"/>
  <c r="V31" i="4"/>
  <c r="V17" i="4"/>
  <c r="V16" i="4"/>
  <c r="D62" i="4"/>
  <c r="V62" i="4" s="1"/>
  <c r="V14" i="4"/>
  <c r="D61" i="4"/>
  <c r="V61" i="4" s="1"/>
  <c r="P61" i="4"/>
  <c r="V55" i="4"/>
  <c r="Y8" i="4"/>
  <c r="M70" i="4"/>
  <c r="M65" i="4"/>
  <c r="M66" i="4"/>
  <c r="V24" i="4"/>
  <c r="V60" i="4"/>
  <c r="M67" i="4"/>
  <c r="M62" i="4"/>
  <c r="M71" i="4"/>
  <c r="M68" i="4"/>
  <c r="W75" i="4"/>
  <c r="V12" i="4"/>
  <c r="Y53" i="4"/>
  <c r="V18" i="4"/>
  <c r="V20" i="4"/>
  <c r="Y25" i="4"/>
  <c r="Y37" i="4"/>
  <c r="Y59" i="4"/>
  <c r="Y45" i="4"/>
  <c r="J68" i="4"/>
  <c r="J71" i="4"/>
  <c r="J62" i="4"/>
  <c r="Y47" i="4"/>
  <c r="Y51" i="4"/>
  <c r="J65" i="4"/>
  <c r="Y65" i="4" s="1"/>
  <c r="J70" i="4"/>
  <c r="Y11" i="4"/>
  <c r="J61" i="4"/>
  <c r="J63" i="4"/>
  <c r="J64" i="4"/>
  <c r="J69" i="4"/>
  <c r="V15" i="4"/>
  <c r="V50" i="4"/>
  <c r="D64" i="4"/>
  <c r="V64" i="4" s="1"/>
  <c r="V19" i="4"/>
  <c r="V7" i="4"/>
  <c r="V57" i="4"/>
  <c r="V9" i="4"/>
  <c r="D67" i="4"/>
  <c r="V67" i="4" s="1"/>
  <c r="D63" i="4"/>
  <c r="V63" i="4" s="1"/>
  <c r="V52" i="4"/>
  <c r="V33" i="4"/>
  <c r="D66" i="4"/>
  <c r="V66" i="4" s="1"/>
  <c r="D70" i="4"/>
  <c r="V70" i="4" s="1"/>
  <c r="Y22" i="4"/>
  <c r="G61" i="4"/>
  <c r="G62" i="4"/>
  <c r="G68" i="4"/>
  <c r="G71" i="4"/>
  <c r="Y28" i="4"/>
  <c r="Y58" i="4"/>
  <c r="Y42" i="4"/>
  <c r="G63" i="4"/>
  <c r="G64" i="4"/>
  <c r="G69" i="4"/>
  <c r="Y10" i="4"/>
  <c r="Y36" i="4"/>
  <c r="Y29" i="4"/>
  <c r="Y39" i="4"/>
  <c r="Y27" i="4"/>
  <c r="V53" i="4"/>
  <c r="Y57" i="4"/>
  <c r="Y43" i="4"/>
  <c r="Y56" i="4"/>
  <c r="V45" i="4"/>
  <c r="V59" i="4"/>
  <c r="V25" i="4"/>
  <c r="Y19" i="4"/>
  <c r="V11" i="4"/>
  <c r="V29" i="4"/>
  <c r="V37" i="4"/>
  <c r="V38" i="4"/>
  <c r="V28" i="4"/>
  <c r="V51" i="4"/>
  <c r="P63" i="4"/>
  <c r="V46" i="4"/>
  <c r="V10" i="4"/>
  <c r="Y16" i="4"/>
  <c r="Y17" i="4"/>
  <c r="Y33" i="4"/>
  <c r="Y6" i="4"/>
  <c r="Y50" i="4"/>
  <c r="P67" i="4"/>
  <c r="P70" i="4"/>
  <c r="V13" i="4"/>
  <c r="Y26" i="4"/>
  <c r="V23" i="4"/>
  <c r="P64" i="4"/>
  <c r="V32" i="4"/>
  <c r="S72" i="4"/>
  <c r="V22" i="4"/>
  <c r="Y14" i="4"/>
  <c r="V44" i="4"/>
  <c r="Y40" i="4"/>
  <c r="V48" i="4"/>
  <c r="P62" i="4"/>
  <c r="P66" i="4"/>
  <c r="P68" i="4"/>
  <c r="V54" i="4"/>
  <c r="Y9" i="4"/>
  <c r="V42" i="4"/>
  <c r="V36" i="4"/>
  <c r="V39" i="4"/>
  <c r="V5" i="4"/>
  <c r="T75" i="4"/>
  <c r="C75" i="4"/>
  <c r="AB75" i="4" s="1"/>
  <c r="T72" i="4"/>
  <c r="AC64" i="4" l="1"/>
  <c r="AC61" i="4"/>
  <c r="Y71" i="4"/>
  <c r="Y68" i="4"/>
  <c r="AC66" i="4"/>
  <c r="AC63" i="4"/>
  <c r="AC65" i="4"/>
  <c r="AC62" i="4"/>
  <c r="AC70" i="4"/>
  <c r="AC71" i="4"/>
  <c r="AC69" i="4"/>
  <c r="AC68" i="4"/>
  <c r="AC67" i="4"/>
  <c r="Y70" i="4"/>
  <c r="Y67" i="4"/>
  <c r="Y62" i="4"/>
  <c r="Y66" i="4"/>
  <c r="U75" i="4"/>
  <c r="J72" i="4"/>
  <c r="J75" i="4" s="1"/>
  <c r="M72" i="4"/>
  <c r="M75" i="4" s="1"/>
  <c r="Y69" i="4"/>
  <c r="Y61" i="4"/>
  <c r="G72" i="4"/>
  <c r="D72" i="4"/>
  <c r="D75" i="4" s="1"/>
  <c r="Y63" i="4"/>
  <c r="Y64" i="4"/>
  <c r="P72" i="4"/>
  <c r="V75" i="4" l="1"/>
  <c r="P75" i="4"/>
  <c r="AC75" i="4" s="1"/>
  <c r="AC72" i="4"/>
  <c r="Y75" i="4"/>
  <c r="Y72" i="4"/>
  <c r="V72" i="4"/>
</calcChain>
</file>

<file path=xl/sharedStrings.xml><?xml version="1.0" encoding="utf-8"?>
<sst xmlns="http://schemas.openxmlformats.org/spreadsheetml/2006/main" count="608" uniqueCount="137">
  <si>
    <t>　　投 票 区</t>
  </si>
  <si>
    <t>男</t>
  </si>
  <si>
    <t>女</t>
  </si>
  <si>
    <t>計</t>
  </si>
  <si>
    <t>黒沢尻第</t>
  </si>
  <si>
    <t>小計</t>
  </si>
  <si>
    <t>合計</t>
  </si>
  <si>
    <t>期日前投票者（パル）</t>
    <rPh sb="0" eb="2">
      <t>キジツ</t>
    </rPh>
    <rPh sb="2" eb="3">
      <t>ゼン</t>
    </rPh>
    <rPh sb="3" eb="5">
      <t>トウヒョウ</t>
    </rPh>
    <rPh sb="5" eb="6">
      <t>シャ</t>
    </rPh>
    <phoneticPr fontId="2"/>
  </si>
  <si>
    <t>不在者投票者</t>
    <rPh sb="0" eb="3">
      <t>フザイシャ</t>
    </rPh>
    <rPh sb="3" eb="6">
      <t>トウヒョウシャ</t>
    </rPh>
    <phoneticPr fontId="2"/>
  </si>
  <si>
    <t>当日投票者</t>
    <rPh sb="0" eb="2">
      <t>トウジツ</t>
    </rPh>
    <rPh sb="2" eb="5">
      <t>トウヒョウシャ</t>
    </rPh>
    <phoneticPr fontId="2"/>
  </si>
  <si>
    <t>投票者合計</t>
    <rPh sb="0" eb="3">
      <t>トウヒョウシャ</t>
    </rPh>
    <rPh sb="3" eb="5">
      <t>ゴウケイ</t>
    </rPh>
    <phoneticPr fontId="2"/>
  </si>
  <si>
    <t>飯豊第</t>
    <phoneticPr fontId="2"/>
  </si>
  <si>
    <t>二子第</t>
    <phoneticPr fontId="2"/>
  </si>
  <si>
    <t>更木第</t>
    <phoneticPr fontId="2"/>
  </si>
  <si>
    <t>黒岩第</t>
    <phoneticPr fontId="2"/>
  </si>
  <si>
    <t>口内第</t>
    <phoneticPr fontId="2"/>
  </si>
  <si>
    <t>稲瀬第</t>
    <phoneticPr fontId="2"/>
  </si>
  <si>
    <t>相去第</t>
    <phoneticPr fontId="2"/>
  </si>
  <si>
    <t>鬼柳第</t>
    <phoneticPr fontId="2"/>
  </si>
  <si>
    <t>江釣子第</t>
    <phoneticPr fontId="2"/>
  </si>
  <si>
    <t>和賀第</t>
    <phoneticPr fontId="2"/>
  </si>
  <si>
    <t>投票率</t>
    <rPh sb="0" eb="2">
      <t>トウヒョウ</t>
    </rPh>
    <rPh sb="2" eb="3">
      <t>リツ</t>
    </rPh>
    <phoneticPr fontId="2"/>
  </si>
  <si>
    <t>在外投票</t>
    <rPh sb="0" eb="2">
      <t>ザイガイ</t>
    </rPh>
    <rPh sb="2" eb="4">
      <t>トウヒョウ</t>
    </rPh>
    <phoneticPr fontId="2"/>
  </si>
  <si>
    <t>総合計</t>
    <rPh sb="0" eb="1">
      <t>ソウ</t>
    </rPh>
    <rPh sb="1" eb="3">
      <t>ゴウケイ</t>
    </rPh>
    <phoneticPr fontId="2"/>
  </si>
  <si>
    <t>-</t>
    <phoneticPr fontId="2"/>
  </si>
  <si>
    <t>期日前投票の割合</t>
    <rPh sb="0" eb="2">
      <t>キジツ</t>
    </rPh>
    <rPh sb="2" eb="3">
      <t>ゼン</t>
    </rPh>
    <rPh sb="3" eb="5">
      <t>トウヒョウ</t>
    </rPh>
    <rPh sb="6" eb="8">
      <t>ワリアイ</t>
    </rPh>
    <phoneticPr fontId="2"/>
  </si>
  <si>
    <t>黒沢尻第1</t>
    <phoneticPr fontId="2"/>
  </si>
  <si>
    <t>黒沢尻第2</t>
  </si>
  <si>
    <t>黒沢尻第3</t>
  </si>
  <si>
    <t>黒沢尻第4</t>
  </si>
  <si>
    <t>黒沢尻第5</t>
  </si>
  <si>
    <t>黒沢尻第6</t>
  </si>
  <si>
    <t>黒沢尻第7</t>
  </si>
  <si>
    <t>黒沢尻第8</t>
  </si>
  <si>
    <t>黒沢尻第9</t>
  </si>
  <si>
    <t>黒沢尻第10</t>
  </si>
  <si>
    <t>飯豊第1</t>
    <phoneticPr fontId="2"/>
  </si>
  <si>
    <t>飯豊第2</t>
    <phoneticPr fontId="2"/>
  </si>
  <si>
    <t>飯豊第3</t>
    <phoneticPr fontId="2"/>
  </si>
  <si>
    <t>飯豊第4</t>
    <phoneticPr fontId="2"/>
  </si>
  <si>
    <t>飯豊第5</t>
    <phoneticPr fontId="2"/>
  </si>
  <si>
    <t>二子第1</t>
    <phoneticPr fontId="2"/>
  </si>
  <si>
    <t>二子第2</t>
    <phoneticPr fontId="2"/>
  </si>
  <si>
    <t>二子第3</t>
    <phoneticPr fontId="2"/>
  </si>
  <si>
    <t>更木第1</t>
    <phoneticPr fontId="2"/>
  </si>
  <si>
    <t>更木第2</t>
    <phoneticPr fontId="2"/>
  </si>
  <si>
    <t>黒岩第1</t>
    <phoneticPr fontId="2"/>
  </si>
  <si>
    <t>黒岩第2</t>
    <phoneticPr fontId="2"/>
  </si>
  <si>
    <t>口内第1</t>
    <phoneticPr fontId="2"/>
  </si>
  <si>
    <t>口内第2</t>
    <phoneticPr fontId="2"/>
  </si>
  <si>
    <t>口内第3</t>
    <phoneticPr fontId="2"/>
  </si>
  <si>
    <t>口内第4</t>
    <phoneticPr fontId="2"/>
  </si>
  <si>
    <t>稲瀬第1</t>
    <phoneticPr fontId="2"/>
  </si>
  <si>
    <t>稲瀬第2</t>
    <phoneticPr fontId="2"/>
  </si>
  <si>
    <t>相去第1</t>
    <phoneticPr fontId="2"/>
  </si>
  <si>
    <t>相去第2</t>
    <phoneticPr fontId="2"/>
  </si>
  <si>
    <t>相去第3</t>
    <phoneticPr fontId="2"/>
  </si>
  <si>
    <t>相去第4</t>
    <phoneticPr fontId="2"/>
  </si>
  <si>
    <t>相去第5</t>
    <phoneticPr fontId="2"/>
  </si>
  <si>
    <t>鬼柳第1</t>
    <phoneticPr fontId="2"/>
  </si>
  <si>
    <t>鬼柳第2</t>
    <phoneticPr fontId="2"/>
  </si>
  <si>
    <t>鬼柳第3</t>
    <phoneticPr fontId="2"/>
  </si>
  <si>
    <t>江釣子第1</t>
    <phoneticPr fontId="2"/>
  </si>
  <si>
    <t>江釣子第2</t>
    <phoneticPr fontId="2"/>
  </si>
  <si>
    <t>江釣子第3</t>
    <phoneticPr fontId="2"/>
  </si>
  <si>
    <t>江釣子第4</t>
    <phoneticPr fontId="2"/>
  </si>
  <si>
    <t>江釣子第5</t>
    <phoneticPr fontId="2"/>
  </si>
  <si>
    <t>和賀第1</t>
    <phoneticPr fontId="2"/>
  </si>
  <si>
    <t>和賀第2</t>
    <phoneticPr fontId="2"/>
  </si>
  <si>
    <t>和賀第3</t>
  </si>
  <si>
    <t>和賀第4</t>
  </si>
  <si>
    <t>和賀第5</t>
  </si>
  <si>
    <t>和賀第6</t>
  </si>
  <si>
    <t>和賀第7</t>
  </si>
  <si>
    <t>和賀第8</t>
  </si>
  <si>
    <t>和賀第9</t>
  </si>
  <si>
    <t>和賀第10</t>
  </si>
  <si>
    <t>和賀第11</t>
  </si>
  <si>
    <t>和賀第12</t>
  </si>
  <si>
    <t>和賀第13</t>
  </si>
  <si>
    <t>和賀第14</t>
  </si>
  <si>
    <t>和賀第15</t>
  </si>
  <si>
    <t>投 票 区</t>
    <phoneticPr fontId="2"/>
  </si>
  <si>
    <t>黒沢尻地区計</t>
    <rPh sb="0" eb="2">
      <t>クロサワ</t>
    </rPh>
    <rPh sb="2" eb="3">
      <t>ジリ</t>
    </rPh>
    <rPh sb="3" eb="5">
      <t>チク</t>
    </rPh>
    <phoneticPr fontId="2"/>
  </si>
  <si>
    <t>飯豊地区計</t>
    <rPh sb="0" eb="2">
      <t>イイトヨ</t>
    </rPh>
    <rPh sb="2" eb="4">
      <t>チク</t>
    </rPh>
    <phoneticPr fontId="2"/>
  </si>
  <si>
    <t>二子地区計</t>
    <rPh sb="0" eb="2">
      <t>フタゴ</t>
    </rPh>
    <rPh sb="2" eb="4">
      <t>チク</t>
    </rPh>
    <phoneticPr fontId="2"/>
  </si>
  <si>
    <t>更木地区計</t>
    <rPh sb="0" eb="1">
      <t>サラ</t>
    </rPh>
    <rPh sb="1" eb="2">
      <t>キ</t>
    </rPh>
    <rPh sb="2" eb="4">
      <t>チク</t>
    </rPh>
    <phoneticPr fontId="2"/>
  </si>
  <si>
    <t>黒岩地区計</t>
    <rPh sb="0" eb="2">
      <t>クロイワ</t>
    </rPh>
    <rPh sb="2" eb="4">
      <t>チク</t>
    </rPh>
    <phoneticPr fontId="2"/>
  </si>
  <si>
    <t>口内地区計</t>
    <rPh sb="0" eb="1">
      <t>クチ</t>
    </rPh>
    <rPh sb="1" eb="2">
      <t>ナイ</t>
    </rPh>
    <rPh sb="2" eb="4">
      <t>チク</t>
    </rPh>
    <phoneticPr fontId="2"/>
  </si>
  <si>
    <t>稲瀬地区計</t>
    <rPh sb="0" eb="1">
      <t>イナ</t>
    </rPh>
    <rPh sb="1" eb="2">
      <t>セ</t>
    </rPh>
    <rPh sb="2" eb="4">
      <t>チク</t>
    </rPh>
    <phoneticPr fontId="2"/>
  </si>
  <si>
    <t>相去地区計</t>
    <rPh sb="0" eb="2">
      <t>アイサリ</t>
    </rPh>
    <rPh sb="2" eb="4">
      <t>チク</t>
    </rPh>
    <phoneticPr fontId="2"/>
  </si>
  <si>
    <t>鬼柳地区計</t>
    <rPh sb="0" eb="2">
      <t>オニヤナギ</t>
    </rPh>
    <rPh sb="2" eb="4">
      <t>チク</t>
    </rPh>
    <phoneticPr fontId="2"/>
  </si>
  <si>
    <t>江釣子地区計</t>
    <rPh sb="0" eb="3">
      <t>エヅリコ</t>
    </rPh>
    <rPh sb="3" eb="5">
      <t>チク</t>
    </rPh>
    <phoneticPr fontId="2"/>
  </si>
  <si>
    <t>和賀地区計</t>
    <rPh sb="0" eb="2">
      <t>ワガ</t>
    </rPh>
    <rPh sb="2" eb="4">
      <t>チク</t>
    </rPh>
    <phoneticPr fontId="2"/>
  </si>
  <si>
    <t>期日前投票者（本庁舎）</t>
    <rPh sb="0" eb="2">
      <t>キジツ</t>
    </rPh>
    <rPh sb="2" eb="3">
      <t>ゼン</t>
    </rPh>
    <rPh sb="3" eb="5">
      <t>トウヒョウ</t>
    </rPh>
    <rPh sb="5" eb="6">
      <t>シャ</t>
    </rPh>
    <rPh sb="7" eb="10">
      <t>ホンチョウシャ</t>
    </rPh>
    <phoneticPr fontId="2"/>
  </si>
  <si>
    <t>当日投票率</t>
    <rPh sb="0" eb="2">
      <t>トウジツ</t>
    </rPh>
    <rPh sb="2" eb="4">
      <t>トウヒョウ</t>
    </rPh>
    <rPh sb="4" eb="5">
      <t>リツ</t>
    </rPh>
    <phoneticPr fontId="2"/>
  </si>
  <si>
    <t>黒沢尻第1</t>
  </si>
  <si>
    <t>飯豊第1</t>
  </si>
  <si>
    <t>飯豊第2</t>
  </si>
  <si>
    <t>飯豊第3</t>
  </si>
  <si>
    <t>飯豊第4</t>
  </si>
  <si>
    <t>飯豊第5</t>
  </si>
  <si>
    <t>二子第1</t>
  </si>
  <si>
    <t>二子第2</t>
  </si>
  <si>
    <t>二子第3</t>
  </si>
  <si>
    <t>更木第1</t>
  </si>
  <si>
    <t>更木第2</t>
  </si>
  <si>
    <t>黒岩第1</t>
  </si>
  <si>
    <t>黒岩第2</t>
  </si>
  <si>
    <t>口内第1</t>
  </si>
  <si>
    <t>口内第2</t>
  </si>
  <si>
    <t>口内第3</t>
  </si>
  <si>
    <t>口内第4</t>
  </si>
  <si>
    <t>稲瀬第1</t>
  </si>
  <si>
    <t>稲瀬第2</t>
  </si>
  <si>
    <t>相去第1</t>
  </si>
  <si>
    <t>相去第2</t>
  </si>
  <si>
    <t>相去第3</t>
  </si>
  <si>
    <t>相去第4</t>
  </si>
  <si>
    <t>相去第5</t>
  </si>
  <si>
    <t>鬼柳第1</t>
  </si>
  <si>
    <t>鬼柳第2</t>
  </si>
  <si>
    <t>鬼柳第3</t>
  </si>
  <si>
    <t>江釣子第1</t>
  </si>
  <si>
    <t>江釣子第2</t>
  </si>
  <si>
    <t>江釣子第3</t>
  </si>
  <si>
    <t>江釣子第4</t>
  </si>
  <si>
    <t>江釣子第5</t>
  </si>
  <si>
    <t>和賀第1</t>
  </si>
  <si>
    <t>和賀第2</t>
  </si>
  <si>
    <t>投 票 区</t>
    <phoneticPr fontId="2"/>
  </si>
  <si>
    <t>令和８年２月８日執行　第51回衆議院議員総選挙（小選挙区）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2">
      <t>ダイ</t>
    </rPh>
    <rPh sb="14" eb="15">
      <t>カイ</t>
    </rPh>
    <rPh sb="15" eb="18">
      <t>シュウギイン</t>
    </rPh>
    <rPh sb="18" eb="20">
      <t>ギイン</t>
    </rPh>
    <rPh sb="20" eb="23">
      <t>ソウセンキョ</t>
    </rPh>
    <rPh sb="24" eb="28">
      <t>ショウセンキョク</t>
    </rPh>
    <phoneticPr fontId="2"/>
  </si>
  <si>
    <t>令和８年２月８日現在有権者数</t>
    <rPh sb="0" eb="2">
      <t>レイワ</t>
    </rPh>
    <rPh sb="10" eb="13">
      <t>ユウケンシャ</t>
    </rPh>
    <phoneticPr fontId="2"/>
  </si>
  <si>
    <t>令和８年２月８日執行　第51回衆議院議員総選挙（比例代表）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2">
      <t>ダイ</t>
    </rPh>
    <rPh sb="14" eb="15">
      <t>カイ</t>
    </rPh>
    <rPh sb="15" eb="18">
      <t>シュウギイン</t>
    </rPh>
    <rPh sb="18" eb="20">
      <t>ギイン</t>
    </rPh>
    <rPh sb="20" eb="23">
      <t>ソウセンキョ</t>
    </rPh>
    <rPh sb="24" eb="28">
      <t>ヒレイダイヒョウ</t>
    </rPh>
    <phoneticPr fontId="2"/>
  </si>
  <si>
    <t>令和８年２月８日執行　第27回最高裁判所裁判官国民審査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2">
      <t>ダイ</t>
    </rPh>
    <rPh sb="14" eb="15">
      <t>カイ</t>
    </rPh>
    <rPh sb="15" eb="17">
      <t>サイコウ</t>
    </rPh>
    <rPh sb="17" eb="19">
      <t>サイバン</t>
    </rPh>
    <rPh sb="19" eb="20">
      <t>ショ</t>
    </rPh>
    <rPh sb="20" eb="23">
      <t>サイバンカン</t>
    </rPh>
    <rPh sb="23" eb="25">
      <t>コクミン</t>
    </rPh>
    <rPh sb="25" eb="27">
      <t>シンサ</t>
    </rPh>
    <phoneticPr fontId="2"/>
  </si>
  <si>
    <t>名簿外</t>
    <rPh sb="0" eb="3">
      <t>メイボガイ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</si>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</sst>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4" fillId="0" borderId="0" applyFont="0" applyFill="0" applyBorder="0" applyAlignment="0" applyProtection="0">
      <alignment vertical="center"/>
    </xf>
  </cellStyleXfs>
  <cellXfs count="274">
    <xf numFmtId="0" fontId="0" fillId="0" borderId="0" xfId="0"/>
    <xf numFmtId="38" fontId="3" fillId="0" borderId="1" xfId="9" applyFont="1" applyFill="1" applyBorder="1" applyAlignment="1" applyProtection="1"/>
    <xf numFmtId="38" fontId="3" fillId="0" borderId="2" xfId="9" applyFont="1" applyFill="1" applyBorder="1" applyAlignment="1" applyProtection="1"/>
    <xf numFmtId="38" fontId="3" fillId="0" borderId="3" xfId="9" applyFont="1" applyFill="1" applyBorder="1" applyAlignment="1" applyProtection="1"/>
    <xf numFmtId="38" fontId="3" fillId="0" borderId="4" xfId="9" applyFont="1" applyFill="1" applyBorder="1" applyAlignment="1" applyProtection="1"/>
    <xf numFmtId="38" fontId="3" fillId="0" borderId="5" xfId="9" applyFont="1" applyFill="1" applyBorder="1" applyAlignment="1" applyProtection="1"/>
    <xf numFmtId="38" fontId="3" fillId="0" borderId="6" xfId="9" applyFont="1" applyFill="1" applyBorder="1" applyAlignment="1" applyProtection="1"/>
    <xf numFmtId="38" fontId="3" fillId="0" borderId="7" xfId="9" applyFont="1" applyFill="1" applyBorder="1" applyAlignment="1" applyProtection="1"/>
    <xf numFmtId="38" fontId="3" fillId="0" borderId="10" xfId="9" applyFont="1" applyFill="1" applyBorder="1" applyAlignment="1" applyProtection="1">
      <alignment horizontal="center" vertical="center"/>
    </xf>
    <xf numFmtId="38" fontId="3" fillId="0" borderId="12" xfId="9" applyFont="1" applyFill="1" applyBorder="1" applyAlignment="1" applyProtection="1">
      <alignment horizontal="center" vertical="center"/>
    </xf>
    <xf numFmtId="38" fontId="3" fillId="0" borderId="13" xfId="9" applyFont="1" applyFill="1" applyBorder="1" applyAlignment="1" applyProtection="1">
      <alignment horizontal="center" vertical="center"/>
    </xf>
    <xf numFmtId="38" fontId="3" fillId="0" borderId="14" xfId="9" applyFont="1" applyFill="1" applyBorder="1" applyAlignment="1" applyProtection="1">
      <alignment horizontal="center" vertical="center"/>
    </xf>
    <xf numFmtId="38" fontId="3" fillId="0" borderId="15" xfId="9" applyFont="1" applyFill="1" applyBorder="1" applyAlignment="1" applyProtection="1">
      <alignment horizontal="center" vertical="center"/>
    </xf>
    <xf numFmtId="38" fontId="3" fillId="0" borderId="16" xfId="9" applyFont="1" applyFill="1" applyBorder="1" applyAlignment="1" applyProtection="1">
      <alignment horizontal="center" vertical="center"/>
    </xf>
    <xf numFmtId="38" fontId="3" fillId="0" borderId="10" xfId="9" applyFont="1" applyFill="1" applyBorder="1" applyAlignment="1" applyProtection="1">
      <alignment vertical="center"/>
    </xf>
    <xf numFmtId="38" fontId="3" fillId="0" borderId="12" xfId="9" applyFont="1" applyFill="1" applyBorder="1" applyAlignment="1" applyProtection="1">
      <alignment vertical="center"/>
    </xf>
    <xf numFmtId="38" fontId="3" fillId="0" borderId="13" xfId="9" applyFont="1" applyFill="1" applyBorder="1" applyAlignment="1" applyProtection="1">
      <alignment vertical="center"/>
    </xf>
    <xf numFmtId="38" fontId="3" fillId="0" borderId="18" xfId="9" applyFont="1" applyFill="1" applyBorder="1" applyAlignment="1" applyProtection="1">
      <alignment vertical="center"/>
    </xf>
    <xf numFmtId="38" fontId="3" fillId="0" borderId="19" xfId="9" applyFont="1" applyFill="1" applyBorder="1" applyAlignment="1" applyProtection="1">
      <alignment vertical="center"/>
    </xf>
    <xf numFmtId="38" fontId="3" fillId="0" borderId="20" xfId="9" applyFont="1" applyFill="1" applyBorder="1" applyAlignment="1" applyProtection="1">
      <alignment vertical="center"/>
    </xf>
    <xf numFmtId="38" fontId="3" fillId="0" borderId="21" xfId="9" applyFont="1" applyFill="1" applyBorder="1" applyAlignment="1" applyProtection="1">
      <alignment horizontal="center" vertical="center"/>
    </xf>
    <xf numFmtId="38" fontId="3" fillId="0" borderId="22" xfId="9" applyFont="1" applyFill="1" applyBorder="1" applyAlignment="1" applyProtection="1">
      <alignment horizontal="center" vertical="center"/>
    </xf>
    <xf numFmtId="38" fontId="3" fillId="0" borderId="23" xfId="9" applyFont="1" applyFill="1" applyBorder="1" applyAlignment="1" applyProtection="1">
      <alignment horizontal="center" vertical="center"/>
    </xf>
    <xf numFmtId="38" fontId="3" fillId="0" borderId="11" xfId="9" applyFont="1" applyFill="1" applyBorder="1" applyAlignment="1" applyProtection="1">
      <alignment vertical="center"/>
    </xf>
    <xf numFmtId="38" fontId="3" fillId="0" borderId="25" xfId="9" applyFont="1" applyFill="1" applyBorder="1" applyAlignment="1" applyProtection="1">
      <alignment vertical="center"/>
    </xf>
    <xf numFmtId="38" fontId="3" fillId="0" borderId="0" xfId="9" applyFont="1" applyFill="1" applyAlignment="1" applyProtection="1">
      <alignment vertical="center"/>
    </xf>
    <xf numFmtId="38" fontId="3" fillId="0" borderId="24" xfId="9" applyFont="1" applyFill="1" applyBorder="1" applyAlignment="1" applyProtection="1">
      <alignment horizontal="center" vertical="center"/>
    </xf>
    <xf numFmtId="38" fontId="3" fillId="0" borderId="30" xfId="9" applyFont="1" applyFill="1" applyBorder="1" applyAlignment="1" applyProtection="1">
      <alignment horizontal="center" shrinkToFit="1"/>
    </xf>
    <xf numFmtId="38" fontId="3" fillId="0" borderId="32" xfId="9" applyFont="1" applyFill="1" applyBorder="1" applyAlignment="1" applyProtection="1"/>
    <xf numFmtId="38" fontId="3" fillId="0" borderId="33" xfId="9" applyFont="1" applyFill="1" applyBorder="1" applyAlignment="1" applyProtection="1"/>
    <xf numFmtId="38" fontId="3" fillId="0" borderId="34" xfId="9" applyFont="1" applyFill="1" applyBorder="1" applyAlignment="1" applyProtection="1">
      <alignment horizontal="center" vertical="center"/>
    </xf>
    <xf numFmtId="38" fontId="3" fillId="0" borderId="36" xfId="9" applyFont="1" applyFill="1" applyBorder="1" applyAlignment="1" applyProtection="1"/>
    <xf numFmtId="38" fontId="3" fillId="0" borderId="37" xfId="9" applyFont="1" applyFill="1" applyBorder="1" applyAlignment="1" applyProtection="1"/>
    <xf numFmtId="38" fontId="3" fillId="2" borderId="38" xfId="9" applyFont="1" applyFill="1" applyBorder="1" applyAlignment="1" applyProtection="1">
      <alignment horizontal="center" vertical="center"/>
    </xf>
    <xf numFmtId="38" fontId="3" fillId="2" borderId="40" xfId="9" applyFont="1" applyFill="1" applyBorder="1" applyAlignment="1" applyProtection="1"/>
    <xf numFmtId="38" fontId="3" fillId="2" borderId="41" xfId="9" applyFont="1" applyFill="1" applyBorder="1" applyAlignment="1" applyProtection="1"/>
    <xf numFmtId="38" fontId="3" fillId="2" borderId="42" xfId="9" applyFont="1" applyFill="1" applyBorder="1" applyAlignment="1" applyProtection="1">
      <alignment vertical="center"/>
    </xf>
    <xf numFmtId="38" fontId="3" fillId="2" borderId="14" xfId="9" applyFont="1" applyFill="1" applyBorder="1" applyAlignment="1" applyProtection="1">
      <alignment horizontal="center" vertical="center"/>
    </xf>
    <xf numFmtId="38" fontId="3" fillId="2" borderId="1" xfId="9" applyFont="1" applyFill="1" applyBorder="1" applyAlignment="1" applyProtection="1"/>
    <xf numFmtId="38" fontId="3" fillId="2" borderId="2" xfId="9" applyFont="1" applyFill="1" applyBorder="1" applyAlignment="1" applyProtection="1"/>
    <xf numFmtId="38" fontId="3" fillId="2" borderId="18" xfId="9" applyFont="1" applyFill="1" applyBorder="1" applyAlignment="1" applyProtection="1">
      <alignment vertical="center"/>
    </xf>
    <xf numFmtId="38" fontId="3" fillId="2" borderId="16" xfId="9" applyFont="1" applyFill="1" applyBorder="1" applyAlignment="1" applyProtection="1">
      <alignment horizontal="center" vertical="center"/>
    </xf>
    <xf numFmtId="38" fontId="3" fillId="2" borderId="32" xfId="9" applyFont="1" applyFill="1" applyBorder="1" applyAlignment="1" applyProtection="1"/>
    <xf numFmtId="38" fontId="3" fillId="2" borderId="33" xfId="9" applyFont="1" applyFill="1" applyBorder="1" applyAlignment="1" applyProtection="1"/>
    <xf numFmtId="38" fontId="3" fillId="2" borderId="20" xfId="9" applyFont="1" applyFill="1" applyBorder="1" applyAlignment="1" applyProtection="1">
      <alignment vertical="center"/>
    </xf>
    <xf numFmtId="38" fontId="3" fillId="2" borderId="15" xfId="9" applyFont="1" applyFill="1" applyBorder="1" applyAlignment="1" applyProtection="1">
      <alignment horizontal="center" vertical="center"/>
    </xf>
    <xf numFmtId="38" fontId="3" fillId="2" borderId="3" xfId="9" applyFont="1" applyFill="1" applyBorder="1" applyAlignment="1" applyProtection="1"/>
    <xf numFmtId="38" fontId="3" fillId="2" borderId="4" xfId="9" applyFont="1" applyFill="1" applyBorder="1" applyAlignment="1" applyProtection="1"/>
    <xf numFmtId="38" fontId="3" fillId="2" borderId="19" xfId="9" applyFont="1" applyFill="1" applyBorder="1" applyAlignment="1" applyProtection="1">
      <alignment vertical="center"/>
    </xf>
    <xf numFmtId="38" fontId="3" fillId="2" borderId="43" xfId="9" applyFont="1" applyFill="1" applyBorder="1" applyAlignment="1" applyProtection="1">
      <alignment horizontal="center" shrinkToFit="1"/>
    </xf>
    <xf numFmtId="38" fontId="3" fillId="2" borderId="44" xfId="9" applyFont="1" applyFill="1" applyBorder="1" applyAlignment="1" applyProtection="1"/>
    <xf numFmtId="38" fontId="3" fillId="2" borderId="45" xfId="9" applyFont="1" applyFill="1" applyBorder="1" applyAlignment="1" applyProtection="1"/>
    <xf numFmtId="38" fontId="3" fillId="2" borderId="46" xfId="9" applyFont="1" applyFill="1" applyBorder="1" applyAlignment="1" applyProtection="1"/>
    <xf numFmtId="38" fontId="3" fillId="2" borderId="47" xfId="9" applyFont="1" applyFill="1" applyBorder="1" applyAlignment="1" applyProtection="1"/>
    <xf numFmtId="38" fontId="3" fillId="2" borderId="30" xfId="9" applyFont="1" applyFill="1" applyBorder="1" applyAlignment="1" applyProtection="1">
      <alignment horizontal="center" shrinkToFit="1"/>
    </xf>
    <xf numFmtId="38" fontId="3" fillId="2" borderId="5" xfId="9" applyFont="1" applyFill="1" applyBorder="1" applyAlignment="1" applyProtection="1"/>
    <xf numFmtId="38" fontId="3" fillId="2" borderId="6" xfId="9" applyFont="1" applyFill="1" applyBorder="1" applyAlignment="1" applyProtection="1"/>
    <xf numFmtId="38" fontId="3" fillId="2" borderId="7" xfId="9" applyFont="1" applyFill="1" applyBorder="1" applyAlignment="1" applyProtection="1"/>
    <xf numFmtId="38" fontId="3" fillId="2" borderId="49" xfId="9" applyFont="1" applyFill="1" applyBorder="1" applyAlignment="1" applyProtection="1">
      <alignment horizontal="center" vertical="center" shrinkToFit="1"/>
    </xf>
    <xf numFmtId="38" fontId="3" fillId="2" borderId="10" xfId="9" applyFont="1" applyFill="1" applyBorder="1" applyAlignment="1" applyProtection="1">
      <alignment vertical="center"/>
    </xf>
    <xf numFmtId="38" fontId="3" fillId="2" borderId="12" xfId="9" applyFont="1" applyFill="1" applyBorder="1" applyAlignment="1" applyProtection="1">
      <alignment vertical="center"/>
    </xf>
    <xf numFmtId="38" fontId="3" fillId="2" borderId="13" xfId="9" applyFont="1" applyFill="1" applyBorder="1" applyAlignment="1" applyProtection="1">
      <alignment vertical="center"/>
    </xf>
    <xf numFmtId="38" fontId="3" fillId="2" borderId="51" xfId="9" applyFont="1" applyFill="1" applyBorder="1" applyAlignment="1" applyProtection="1">
      <alignment vertical="center"/>
    </xf>
    <xf numFmtId="38" fontId="3" fillId="2" borderId="52" xfId="9" applyFont="1" applyFill="1" applyBorder="1" applyAlignment="1" applyProtection="1">
      <alignment horizontal="right" vertical="center"/>
    </xf>
    <xf numFmtId="38" fontId="3" fillId="2" borderId="51" xfId="9" applyFont="1" applyFill="1" applyBorder="1" applyAlignment="1" applyProtection="1">
      <alignment horizontal="right" vertical="center"/>
    </xf>
    <xf numFmtId="38" fontId="3" fillId="2" borderId="25" xfId="9" applyFont="1" applyFill="1" applyBorder="1" applyAlignment="1" applyProtection="1">
      <alignment vertical="center"/>
      <protection locked="0"/>
    </xf>
    <xf numFmtId="38" fontId="3" fillId="2" borderId="51" xfId="9" applyFont="1" applyFill="1" applyBorder="1" applyAlignment="1" applyProtection="1">
      <alignment vertical="center"/>
      <protection locked="0"/>
    </xf>
    <xf numFmtId="38" fontId="3" fillId="2" borderId="0" xfId="9" applyFont="1" applyFill="1" applyBorder="1" applyAlignment="1" applyProtection="1">
      <alignment horizontal="center" vertical="center"/>
    </xf>
    <xf numFmtId="38" fontId="3" fillId="0" borderId="50" xfId="9" applyFont="1" applyFill="1" applyBorder="1" applyAlignment="1" applyProtection="1">
      <alignment horizontal="left" vertical="center"/>
    </xf>
    <xf numFmtId="38" fontId="3" fillId="2" borderId="61" xfId="9" applyFont="1" applyFill="1" applyBorder="1" applyAlignment="1" applyProtection="1">
      <alignment horizontal="center" vertical="center"/>
    </xf>
    <xf numFmtId="38" fontId="3" fillId="0" borderId="62" xfId="9" applyFont="1" applyFill="1" applyBorder="1" applyAlignment="1" applyProtection="1">
      <alignment horizontal="center" vertical="center"/>
    </xf>
    <xf numFmtId="38" fontId="3" fillId="2" borderId="62" xfId="9" applyFont="1" applyFill="1" applyBorder="1" applyAlignment="1" applyProtection="1">
      <alignment horizontal="center" vertical="center"/>
    </xf>
    <xf numFmtId="38" fontId="3" fillId="0" borderId="63" xfId="9" applyFont="1" applyFill="1" applyBorder="1" applyAlignment="1" applyProtection="1">
      <alignment horizontal="center" vertical="center"/>
    </xf>
    <xf numFmtId="38" fontId="3" fillId="2" borderId="64" xfId="9" applyFont="1" applyFill="1" applyBorder="1" applyAlignment="1" applyProtection="1">
      <alignment horizontal="center" vertical="center"/>
    </xf>
    <xf numFmtId="38" fontId="3" fillId="2" borderId="63" xfId="9" applyFont="1" applyFill="1" applyBorder="1" applyAlignment="1" applyProtection="1">
      <alignment horizontal="center" vertical="center"/>
    </xf>
    <xf numFmtId="38" fontId="3" fillId="0" borderId="64" xfId="9" applyFont="1" applyFill="1" applyBorder="1" applyAlignment="1" applyProtection="1">
      <alignment horizontal="center" vertical="center"/>
    </xf>
    <xf numFmtId="38" fontId="3" fillId="0" borderId="67" xfId="9" applyFont="1" applyFill="1" applyBorder="1" applyAlignment="1" applyProtection="1">
      <alignment horizontal="center" vertical="center"/>
    </xf>
    <xf numFmtId="38" fontId="3" fillId="2" borderId="73" xfId="9" applyFont="1" applyFill="1" applyBorder="1" applyAlignment="1" applyProtection="1">
      <alignment horizontal="right" vertical="center"/>
    </xf>
    <xf numFmtId="38" fontId="3" fillId="0" borderId="0" xfId="9" applyFont="1" applyFill="1" applyAlignment="1" applyProtection="1"/>
    <xf numFmtId="38" fontId="3" fillId="0" borderId="17" xfId="9" applyFont="1" applyFill="1" applyBorder="1" applyAlignment="1" applyProtection="1">
      <alignment vertical="center"/>
    </xf>
    <xf numFmtId="38" fontId="3" fillId="2" borderId="39" xfId="9" applyFont="1" applyFill="1" applyBorder="1" applyProtection="1">
      <alignment vertical="center"/>
    </xf>
    <xf numFmtId="38" fontId="3" fillId="2" borderId="40" xfId="9" applyFont="1" applyFill="1" applyBorder="1" applyProtection="1">
      <alignment vertical="center"/>
    </xf>
    <xf numFmtId="40" fontId="3" fillId="2" borderId="39" xfId="9" applyNumberFormat="1" applyFont="1" applyFill="1" applyBorder="1" applyProtection="1">
      <alignment vertical="center"/>
    </xf>
    <xf numFmtId="40" fontId="3" fillId="2" borderId="40" xfId="9" applyNumberFormat="1" applyFont="1" applyFill="1" applyBorder="1" applyProtection="1">
      <alignment vertical="center"/>
    </xf>
    <xf numFmtId="40" fontId="3" fillId="2" borderId="41" xfId="9" applyNumberFormat="1" applyFont="1" applyFill="1" applyBorder="1" applyProtection="1">
      <alignment vertical="center"/>
    </xf>
    <xf numFmtId="40" fontId="3" fillId="2" borderId="68" xfId="9" applyNumberFormat="1" applyFont="1" applyFill="1" applyBorder="1" applyProtection="1">
      <alignment vertical="center"/>
    </xf>
    <xf numFmtId="38" fontId="3" fillId="2" borderId="0" xfId="9" applyFont="1" applyFill="1" applyAlignment="1" applyProtection="1"/>
    <xf numFmtId="38" fontId="3" fillId="0" borderId="8" xfId="9" applyFont="1" applyFill="1" applyBorder="1" applyProtection="1">
      <alignment vertical="center"/>
    </xf>
    <xf numFmtId="38" fontId="3" fillId="0" borderId="1" xfId="9" applyFont="1" applyFill="1" applyBorder="1" applyProtection="1">
      <alignment vertical="center"/>
    </xf>
    <xf numFmtId="40" fontId="3" fillId="0" borderId="8" xfId="9" applyNumberFormat="1" applyFont="1" applyFill="1" applyBorder="1" applyProtection="1">
      <alignment vertical="center"/>
    </xf>
    <xf numFmtId="40" fontId="3" fillId="0" borderId="1" xfId="9" applyNumberFormat="1" applyFont="1" applyFill="1" applyBorder="1" applyProtection="1">
      <alignment vertical="center"/>
    </xf>
    <xf numFmtId="40" fontId="3" fillId="0" borderId="2" xfId="9" applyNumberFormat="1" applyFont="1" applyFill="1" applyBorder="1" applyProtection="1">
      <alignment vertical="center"/>
    </xf>
    <xf numFmtId="40" fontId="3" fillId="0" borderId="69" xfId="9" applyNumberFormat="1" applyFont="1" applyFill="1" applyBorder="1" applyProtection="1">
      <alignment vertical="center"/>
    </xf>
    <xf numFmtId="38" fontId="3" fillId="2" borderId="8" xfId="9" applyFont="1" applyFill="1" applyBorder="1" applyProtection="1">
      <alignment vertical="center"/>
    </xf>
    <xf numFmtId="38" fontId="3" fillId="2" borderId="1" xfId="9" applyFont="1" applyFill="1" applyBorder="1" applyProtection="1">
      <alignment vertical="center"/>
    </xf>
    <xf numFmtId="40" fontId="3" fillId="2" borderId="8" xfId="9" applyNumberFormat="1" applyFont="1" applyFill="1" applyBorder="1" applyProtection="1">
      <alignment vertical="center"/>
    </xf>
    <xf numFmtId="40" fontId="3" fillId="2" borderId="1" xfId="9" applyNumberFormat="1" applyFont="1" applyFill="1" applyBorder="1" applyProtection="1">
      <alignment vertical="center"/>
    </xf>
    <xf numFmtId="40" fontId="3" fillId="2" borderId="2" xfId="9" applyNumberFormat="1" applyFont="1" applyFill="1" applyBorder="1" applyProtection="1">
      <alignment vertical="center"/>
    </xf>
    <xf numFmtId="40" fontId="3" fillId="2" borderId="69" xfId="9" applyNumberFormat="1" applyFont="1" applyFill="1" applyBorder="1" applyProtection="1">
      <alignment vertical="center"/>
    </xf>
    <xf numFmtId="38" fontId="3" fillId="0" borderId="9" xfId="9" applyFont="1" applyFill="1" applyBorder="1" applyProtection="1">
      <alignment vertical="center"/>
    </xf>
    <xf numFmtId="38" fontId="3" fillId="0" borderId="3" xfId="9" applyFont="1" applyFill="1" applyBorder="1" applyProtection="1">
      <alignment vertical="center"/>
    </xf>
    <xf numFmtId="40" fontId="3" fillId="0" borderId="9" xfId="9" applyNumberFormat="1" applyFont="1" applyFill="1" applyBorder="1" applyProtection="1">
      <alignment vertical="center"/>
    </xf>
    <xf numFmtId="40" fontId="3" fillId="0" borderId="3" xfId="9" applyNumberFormat="1" applyFont="1" applyFill="1" applyBorder="1" applyProtection="1">
      <alignment vertical="center"/>
    </xf>
    <xf numFmtId="40" fontId="3" fillId="0" borderId="4" xfId="9" applyNumberFormat="1" applyFont="1" applyFill="1" applyBorder="1" applyProtection="1">
      <alignment vertical="center"/>
    </xf>
    <xf numFmtId="40" fontId="3" fillId="0" borderId="70" xfId="9" applyNumberFormat="1" applyFont="1" applyFill="1" applyBorder="1" applyProtection="1">
      <alignment vertical="center"/>
    </xf>
    <xf numFmtId="38" fontId="3" fillId="2" borderId="31" xfId="9" applyFont="1" applyFill="1" applyBorder="1" applyProtection="1">
      <alignment vertical="center"/>
    </xf>
    <xf numFmtId="38" fontId="3" fillId="2" borderId="32" xfId="9" applyFont="1" applyFill="1" applyBorder="1" applyProtection="1">
      <alignment vertical="center"/>
    </xf>
    <xf numFmtId="40" fontId="3" fillId="2" borderId="31" xfId="9" applyNumberFormat="1" applyFont="1" applyFill="1" applyBorder="1" applyProtection="1">
      <alignment vertical="center"/>
    </xf>
    <xf numFmtId="40" fontId="3" fillId="2" borderId="32" xfId="9" applyNumberFormat="1" applyFont="1" applyFill="1" applyBorder="1" applyProtection="1">
      <alignment vertical="center"/>
    </xf>
    <xf numFmtId="40" fontId="3" fillId="2" borderId="33" xfId="9" applyNumberFormat="1" applyFont="1" applyFill="1" applyBorder="1" applyProtection="1">
      <alignment vertical="center"/>
    </xf>
    <xf numFmtId="40" fontId="3" fillId="2" borderId="71" xfId="9" applyNumberFormat="1" applyFont="1" applyFill="1" applyBorder="1" applyProtection="1">
      <alignment vertical="center"/>
    </xf>
    <xf numFmtId="38" fontId="3" fillId="2" borderId="9" xfId="9" applyFont="1" applyFill="1" applyBorder="1" applyProtection="1">
      <alignment vertical="center"/>
    </xf>
    <xf numFmtId="38" fontId="3" fillId="2" borderId="3" xfId="9" applyFont="1" applyFill="1" applyBorder="1" applyProtection="1">
      <alignment vertical="center"/>
    </xf>
    <xf numFmtId="40" fontId="3" fillId="2" borderId="9" xfId="9" applyNumberFormat="1" applyFont="1" applyFill="1" applyBorder="1" applyProtection="1">
      <alignment vertical="center"/>
    </xf>
    <xf numFmtId="40" fontId="3" fillId="2" borderId="3" xfId="9" applyNumberFormat="1" applyFont="1" applyFill="1" applyBorder="1" applyProtection="1">
      <alignment vertical="center"/>
    </xf>
    <xf numFmtId="40" fontId="3" fillId="2" borderId="4" xfId="9" applyNumberFormat="1" applyFont="1" applyFill="1" applyBorder="1" applyProtection="1">
      <alignment vertical="center"/>
    </xf>
    <xf numFmtId="40" fontId="3" fillId="2" borderId="70" xfId="9" applyNumberFormat="1" applyFont="1" applyFill="1" applyBorder="1" applyProtection="1">
      <alignment vertical="center"/>
    </xf>
    <xf numFmtId="38" fontId="3" fillId="0" borderId="31" xfId="9" applyFont="1" applyFill="1" applyBorder="1" applyProtection="1">
      <alignment vertical="center"/>
    </xf>
    <xf numFmtId="38" fontId="3" fillId="0" borderId="32" xfId="9" applyFont="1" applyFill="1" applyBorder="1" applyProtection="1">
      <alignment vertical="center"/>
    </xf>
    <xf numFmtId="40" fontId="3" fillId="0" borderId="31" xfId="9" applyNumberFormat="1" applyFont="1" applyFill="1" applyBorder="1" applyProtection="1">
      <alignment vertical="center"/>
    </xf>
    <xf numFmtId="40" fontId="3" fillId="0" borderId="32" xfId="9" applyNumberFormat="1" applyFont="1" applyFill="1" applyBorder="1" applyProtection="1">
      <alignment vertical="center"/>
    </xf>
    <xf numFmtId="40" fontId="3" fillId="0" borderId="33" xfId="9" applyNumberFormat="1" applyFont="1" applyFill="1" applyBorder="1" applyProtection="1">
      <alignment vertical="center"/>
    </xf>
    <xf numFmtId="40" fontId="3" fillId="0" borderId="71" xfId="9" applyNumberFormat="1" applyFont="1" applyFill="1" applyBorder="1" applyProtection="1">
      <alignment vertical="center"/>
    </xf>
    <xf numFmtId="38" fontId="3" fillId="0" borderId="35" xfId="9" applyFont="1" applyFill="1" applyBorder="1" applyProtection="1">
      <alignment vertical="center"/>
    </xf>
    <xf numFmtId="38" fontId="3" fillId="0" borderId="36" xfId="9" applyFont="1" applyFill="1" applyBorder="1" applyProtection="1">
      <alignment vertical="center"/>
    </xf>
    <xf numFmtId="40" fontId="3" fillId="0" borderId="35" xfId="9" applyNumberFormat="1" applyFont="1" applyFill="1" applyBorder="1" applyProtection="1">
      <alignment vertical="center"/>
    </xf>
    <xf numFmtId="40" fontId="3" fillId="0" borderId="36" xfId="9" applyNumberFormat="1" applyFont="1" applyFill="1" applyBorder="1" applyProtection="1">
      <alignment vertical="center"/>
    </xf>
    <xf numFmtId="40" fontId="3" fillId="0" borderId="37" xfId="9" applyNumberFormat="1" applyFont="1" applyFill="1" applyBorder="1" applyProtection="1">
      <alignment vertical="center"/>
    </xf>
    <xf numFmtId="40" fontId="3" fillId="0" borderId="72" xfId="9" applyNumberFormat="1" applyFont="1" applyFill="1" applyBorder="1" applyProtection="1">
      <alignment vertical="center"/>
    </xf>
    <xf numFmtId="40" fontId="3" fillId="2" borderId="44" xfId="9" applyNumberFormat="1" applyFont="1" applyFill="1" applyBorder="1" applyProtection="1">
      <alignment vertical="center"/>
    </xf>
    <xf numFmtId="40" fontId="3" fillId="2" borderId="45" xfId="9" applyNumberFormat="1" applyFont="1" applyFill="1" applyBorder="1" applyProtection="1">
      <alignment vertical="center"/>
    </xf>
    <xf numFmtId="40" fontId="3" fillId="2" borderId="47" xfId="9" applyNumberFormat="1" applyFont="1" applyFill="1" applyBorder="1" applyProtection="1">
      <alignment vertical="center"/>
    </xf>
    <xf numFmtId="40" fontId="3" fillId="2" borderId="48" xfId="9" applyNumberFormat="1" applyFont="1" applyFill="1" applyBorder="1" applyProtection="1">
      <alignment vertical="center"/>
    </xf>
    <xf numFmtId="40" fontId="3" fillId="0" borderId="5" xfId="9" applyNumberFormat="1" applyFont="1" applyFill="1" applyBorder="1" applyProtection="1">
      <alignment vertical="center"/>
    </xf>
    <xf numFmtId="40" fontId="3" fillId="0" borderId="6" xfId="9" applyNumberFormat="1" applyFont="1" applyFill="1" applyBorder="1" applyProtection="1">
      <alignment vertical="center"/>
    </xf>
    <xf numFmtId="40" fontId="3" fillId="0" borderId="7" xfId="9" applyNumberFormat="1" applyFont="1" applyFill="1" applyBorder="1" applyProtection="1">
      <alignment vertical="center"/>
    </xf>
    <xf numFmtId="40" fontId="3" fillId="0" borderId="59" xfId="9" applyNumberFormat="1" applyFont="1" applyFill="1" applyBorder="1" applyProtection="1">
      <alignment vertical="center"/>
    </xf>
    <xf numFmtId="40" fontId="3" fillId="2" borderId="5" xfId="9" applyNumberFormat="1" applyFont="1" applyFill="1" applyBorder="1" applyProtection="1">
      <alignment vertical="center"/>
    </xf>
    <xf numFmtId="40" fontId="3" fillId="2" borderId="6" xfId="9" applyNumberFormat="1" applyFont="1" applyFill="1" applyBorder="1" applyProtection="1">
      <alignment vertical="center"/>
    </xf>
    <xf numFmtId="40" fontId="3" fillId="2" borderId="7" xfId="9" applyNumberFormat="1" applyFont="1" applyFill="1" applyBorder="1" applyProtection="1">
      <alignment vertical="center"/>
    </xf>
    <xf numFmtId="40" fontId="3" fillId="2" borderId="59" xfId="9" applyNumberFormat="1" applyFont="1" applyFill="1" applyBorder="1" applyProtection="1">
      <alignment vertical="center"/>
    </xf>
    <xf numFmtId="40" fontId="3" fillId="2" borderId="10" xfId="9" applyNumberFormat="1" applyFont="1" applyFill="1" applyBorder="1" applyAlignment="1" applyProtection="1">
      <alignment vertical="center"/>
    </xf>
    <xf numFmtId="40" fontId="3" fillId="2" borderId="12" xfId="9" applyNumberFormat="1" applyFont="1" applyFill="1" applyBorder="1" applyAlignment="1" applyProtection="1">
      <alignment vertical="center"/>
    </xf>
    <xf numFmtId="40" fontId="3" fillId="2" borderId="13" xfId="9" applyNumberFormat="1" applyFont="1" applyFill="1" applyBorder="1" applyAlignment="1" applyProtection="1">
      <alignment vertical="center"/>
    </xf>
    <xf numFmtId="40" fontId="3" fillId="2" borderId="10" xfId="9" applyNumberFormat="1" applyFont="1" applyFill="1" applyBorder="1" applyProtection="1">
      <alignment vertical="center"/>
    </xf>
    <xf numFmtId="40" fontId="3" fillId="2" borderId="12" xfId="9" applyNumberFormat="1" applyFont="1" applyFill="1" applyBorder="1" applyProtection="1">
      <alignment vertical="center"/>
    </xf>
    <xf numFmtId="40" fontId="3" fillId="2" borderId="67" xfId="9" applyNumberFormat="1" applyFont="1" applyFill="1" applyBorder="1" applyProtection="1">
      <alignment vertical="center"/>
    </xf>
    <xf numFmtId="38" fontId="3" fillId="2" borderId="0" xfId="9" applyFont="1" applyFill="1" applyAlignment="1" applyProtection="1">
      <alignment vertical="center"/>
    </xf>
    <xf numFmtId="40" fontId="3" fillId="0" borderId="10" xfId="9" applyNumberFormat="1" applyFont="1" applyFill="1" applyBorder="1" applyAlignment="1" applyProtection="1">
      <alignment vertical="center"/>
    </xf>
    <xf numFmtId="40" fontId="3" fillId="0" borderId="12" xfId="9" applyNumberFormat="1" applyFont="1" applyFill="1" applyBorder="1" applyAlignment="1" applyProtection="1">
      <alignment vertical="center"/>
    </xf>
    <xf numFmtId="40" fontId="3" fillId="0" borderId="13" xfId="9" applyNumberFormat="1" applyFont="1" applyFill="1" applyBorder="1" applyAlignment="1" applyProtection="1">
      <alignment vertical="center"/>
    </xf>
    <xf numFmtId="40" fontId="3" fillId="0" borderId="10" xfId="9" applyNumberFormat="1" applyFont="1" applyFill="1" applyBorder="1" applyProtection="1">
      <alignment vertical="center"/>
    </xf>
    <xf numFmtId="40" fontId="3" fillId="0" borderId="12" xfId="9" applyNumberFormat="1" applyFont="1" applyFill="1" applyBorder="1" applyProtection="1">
      <alignment vertical="center"/>
    </xf>
    <xf numFmtId="40" fontId="3" fillId="0" borderId="67" xfId="9" applyNumberFormat="1" applyFont="1" applyFill="1" applyBorder="1" applyProtection="1">
      <alignment vertical="center"/>
    </xf>
    <xf numFmtId="38" fontId="3" fillId="2" borderId="25" xfId="9" applyFont="1" applyFill="1" applyBorder="1" applyAlignment="1" applyProtection="1">
      <alignment horizontal="right" vertical="center"/>
    </xf>
    <xf numFmtId="38" fontId="3" fillId="2" borderId="29" xfId="9" applyFont="1" applyFill="1" applyBorder="1" applyAlignment="1" applyProtection="1">
      <alignment horizontal="right" vertical="center"/>
    </xf>
    <xf numFmtId="38" fontId="3" fillId="2" borderId="53" xfId="9" applyFont="1" applyFill="1" applyBorder="1" applyProtection="1">
      <alignment vertical="center"/>
    </xf>
    <xf numFmtId="38" fontId="3" fillId="2" borderId="26" xfId="9" applyFont="1" applyFill="1" applyBorder="1" applyProtection="1">
      <alignment vertical="center"/>
    </xf>
    <xf numFmtId="40" fontId="3" fillId="2" borderId="53" xfId="9" applyNumberFormat="1" applyFont="1" applyFill="1" applyBorder="1" applyAlignment="1" applyProtection="1">
      <alignment vertical="center"/>
    </xf>
    <xf numFmtId="40" fontId="3" fillId="2" borderId="51" xfId="9" applyNumberFormat="1" applyFont="1" applyFill="1" applyBorder="1" applyAlignment="1" applyProtection="1">
      <alignment vertical="center"/>
    </xf>
    <xf numFmtId="40" fontId="3" fillId="2" borderId="52" xfId="9" applyNumberFormat="1" applyFont="1" applyFill="1" applyBorder="1" applyAlignment="1" applyProtection="1">
      <alignment vertical="center"/>
    </xf>
    <xf numFmtId="38" fontId="3" fillId="0" borderId="26" xfId="9" applyFont="1" applyFill="1" applyBorder="1" applyAlignment="1" applyProtection="1">
      <alignment vertical="center"/>
    </xf>
    <xf numFmtId="38" fontId="3" fillId="0" borderId="27" xfId="9" applyFont="1" applyFill="1" applyBorder="1" applyAlignment="1" applyProtection="1">
      <alignment vertical="center"/>
    </xf>
    <xf numFmtId="38" fontId="3" fillId="0" borderId="29" xfId="9" applyFont="1" applyFill="1" applyBorder="1" applyAlignment="1" applyProtection="1">
      <alignment vertical="center"/>
    </xf>
    <xf numFmtId="38" fontId="3" fillId="0" borderId="28" xfId="9" applyFont="1" applyFill="1" applyBorder="1" applyAlignment="1" applyProtection="1">
      <alignment vertical="center"/>
    </xf>
    <xf numFmtId="40" fontId="3" fillId="0" borderId="67" xfId="9" applyNumberFormat="1" applyFont="1" applyFill="1" applyBorder="1" applyAlignment="1" applyProtection="1">
      <alignment vertical="center"/>
    </xf>
    <xf numFmtId="38" fontId="3" fillId="2" borderId="39" xfId="9" applyFont="1" applyFill="1" applyBorder="1" applyProtection="1">
      <alignment vertical="center"/>
      <protection locked="0"/>
    </xf>
    <xf numFmtId="38" fontId="3" fillId="2" borderId="40" xfId="9" applyFont="1" applyFill="1" applyBorder="1" applyProtection="1">
      <alignment vertical="center"/>
      <protection locked="0"/>
    </xf>
    <xf numFmtId="38" fontId="3" fillId="0" borderId="8" xfId="9" applyFont="1" applyFill="1" applyBorder="1" applyProtection="1">
      <alignment vertical="center"/>
      <protection locked="0"/>
    </xf>
    <xf numFmtId="38" fontId="3" fillId="0" borderId="1" xfId="9" applyFont="1" applyFill="1" applyBorder="1" applyProtection="1">
      <alignment vertical="center"/>
      <protection locked="0"/>
    </xf>
    <xf numFmtId="38" fontId="3" fillId="2" borderId="8" xfId="9" applyFont="1" applyFill="1" applyBorder="1" applyProtection="1">
      <alignment vertical="center"/>
      <protection locked="0"/>
    </xf>
    <xf numFmtId="38" fontId="3" fillId="2" borderId="1" xfId="9" applyFont="1" applyFill="1" applyBorder="1" applyProtection="1">
      <alignment vertical="center"/>
      <protection locked="0"/>
    </xf>
    <xf numFmtId="38" fontId="3" fillId="0" borderId="9" xfId="9" applyFont="1" applyFill="1" applyBorder="1" applyProtection="1">
      <alignment vertical="center"/>
      <protection locked="0"/>
    </xf>
    <xf numFmtId="38" fontId="3" fillId="0" borderId="3" xfId="9" applyFont="1" applyFill="1" applyBorder="1" applyProtection="1">
      <alignment vertical="center"/>
      <protection locked="0"/>
    </xf>
    <xf numFmtId="38" fontId="3" fillId="2" borderId="31" xfId="9" applyFont="1" applyFill="1" applyBorder="1" applyAlignment="1" applyProtection="1">
      <protection locked="0"/>
    </xf>
    <xf numFmtId="38" fontId="3" fillId="2" borderId="32" xfId="9" applyFont="1" applyFill="1" applyBorder="1" applyAlignment="1" applyProtection="1">
      <protection locked="0"/>
    </xf>
    <xf numFmtId="38" fontId="3" fillId="0" borderId="8" xfId="9" applyFont="1" applyFill="1" applyBorder="1" applyAlignment="1" applyProtection="1">
      <protection locked="0"/>
    </xf>
    <xf numFmtId="38" fontId="3" fillId="0" borderId="1" xfId="9" applyFont="1" applyFill="1" applyBorder="1" applyAlignment="1" applyProtection="1">
      <protection locked="0"/>
    </xf>
    <xf numFmtId="38" fontId="3" fillId="2" borderId="8" xfId="9" applyFont="1" applyFill="1" applyBorder="1" applyAlignment="1" applyProtection="1">
      <protection locked="0"/>
    </xf>
    <xf numFmtId="38" fontId="3" fillId="2" borderId="1" xfId="9" applyFont="1" applyFill="1" applyBorder="1" applyAlignment="1" applyProtection="1">
      <protection locked="0"/>
    </xf>
    <xf numFmtId="38" fontId="3" fillId="2" borderId="9" xfId="9" applyFont="1" applyFill="1" applyBorder="1" applyAlignment="1" applyProtection="1">
      <protection locked="0"/>
    </xf>
    <xf numFmtId="38" fontId="3" fillId="2" borderId="3" xfId="9" applyFont="1" applyFill="1" applyBorder="1" applyAlignment="1" applyProtection="1">
      <protection locked="0"/>
    </xf>
    <xf numFmtId="38" fontId="3" fillId="0" borderId="31" xfId="9" applyFont="1" applyFill="1" applyBorder="1" applyAlignment="1" applyProtection="1">
      <protection locked="0"/>
    </xf>
    <xf numFmtId="38" fontId="3" fillId="0" borderId="32" xfId="9" applyFont="1" applyFill="1" applyBorder="1" applyAlignment="1" applyProtection="1">
      <protection locked="0"/>
    </xf>
    <xf numFmtId="38" fontId="3" fillId="0" borderId="9" xfId="9" applyFont="1" applyFill="1" applyBorder="1" applyAlignment="1" applyProtection="1">
      <protection locked="0"/>
    </xf>
    <xf numFmtId="38" fontId="3" fillId="0" borderId="3" xfId="9" applyFont="1" applyFill="1" applyBorder="1" applyAlignment="1" applyProtection="1">
      <protection locked="0"/>
    </xf>
    <xf numFmtId="38" fontId="3" fillId="0" borderId="35" xfId="9" applyFont="1" applyFill="1" applyBorder="1" applyAlignment="1" applyProtection="1">
      <protection locked="0"/>
    </xf>
    <xf numFmtId="38" fontId="3" fillId="0" borderId="36" xfId="9" applyFont="1" applyFill="1" applyBorder="1" applyAlignment="1" applyProtection="1">
      <protection locked="0"/>
    </xf>
    <xf numFmtId="38" fontId="3" fillId="0" borderId="0" xfId="9" applyFont="1" applyFill="1" applyAlignment="1" applyProtection="1">
      <alignment vertical="center"/>
      <protection locked="0"/>
    </xf>
    <xf numFmtId="38" fontId="3" fillId="2" borderId="50" xfId="9" applyFont="1" applyFill="1" applyBorder="1" applyAlignment="1" applyProtection="1">
      <alignment vertical="center"/>
      <protection locked="0"/>
    </xf>
    <xf numFmtId="38" fontId="3" fillId="0" borderId="74" xfId="9" applyFont="1" applyFill="1" applyBorder="1" applyAlignment="1" applyProtection="1">
      <alignment horizontal="center" vertical="center"/>
    </xf>
    <xf numFmtId="38" fontId="3" fillId="2" borderId="74" xfId="9" applyFont="1" applyFill="1" applyBorder="1" applyAlignment="1" applyProtection="1">
      <alignment horizontal="center" vertical="center"/>
    </xf>
    <xf numFmtId="0" fontId="3" fillId="2" borderId="38" xfId="9" applyNumberFormat="1" applyFont="1" applyFill="1" applyBorder="1" applyAlignment="1" applyProtection="1">
      <alignment horizontal="center" vertical="center"/>
    </xf>
    <xf numFmtId="0" fontId="3" fillId="0" borderId="14" xfId="9" applyNumberFormat="1" applyFont="1" applyFill="1" applyBorder="1" applyAlignment="1" applyProtection="1">
      <alignment horizontal="center" vertical="center"/>
    </xf>
    <xf numFmtId="0" fontId="3" fillId="2" borderId="14" xfId="9" applyNumberFormat="1" applyFont="1" applyFill="1" applyBorder="1" applyAlignment="1" applyProtection="1">
      <alignment horizontal="center" vertical="center"/>
    </xf>
    <xf numFmtId="0" fontId="3" fillId="0" borderId="15" xfId="9" applyNumberFormat="1" applyFont="1" applyFill="1" applyBorder="1" applyAlignment="1" applyProtection="1">
      <alignment horizontal="center" vertical="center"/>
    </xf>
    <xf numFmtId="0" fontId="3" fillId="2" borderId="16" xfId="9" applyNumberFormat="1" applyFont="1" applyFill="1" applyBorder="1" applyAlignment="1" applyProtection="1">
      <alignment horizontal="center" vertical="center"/>
    </xf>
    <xf numFmtId="0" fontId="3" fillId="2" borderId="15" xfId="9" applyNumberFormat="1" applyFont="1" applyFill="1" applyBorder="1" applyAlignment="1" applyProtection="1">
      <alignment horizontal="center" vertical="center"/>
    </xf>
    <xf numFmtId="0" fontId="3" fillId="0" borderId="16" xfId="9" applyNumberFormat="1" applyFont="1" applyFill="1" applyBorder="1" applyAlignment="1" applyProtection="1">
      <alignment horizontal="center" vertical="center"/>
    </xf>
    <xf numFmtId="0" fontId="3" fillId="0" borderId="34" xfId="9" applyNumberFormat="1" applyFont="1" applyFill="1" applyBorder="1" applyAlignment="1" applyProtection="1">
      <alignment horizontal="center" vertical="center"/>
    </xf>
    <xf numFmtId="0" fontId="3" fillId="2" borderId="43" xfId="9" applyNumberFormat="1" applyFont="1" applyFill="1" applyBorder="1" applyAlignment="1" applyProtection="1">
      <alignment horizontal="center" shrinkToFit="1"/>
    </xf>
    <xf numFmtId="0" fontId="3" fillId="0" borderId="30" xfId="9" applyNumberFormat="1" applyFont="1" applyFill="1" applyBorder="1" applyAlignment="1" applyProtection="1">
      <alignment horizontal="center" shrinkToFit="1"/>
    </xf>
    <xf numFmtId="0" fontId="3" fillId="2" borderId="30" xfId="9" applyNumberFormat="1" applyFont="1" applyFill="1" applyBorder="1" applyAlignment="1" applyProtection="1">
      <alignment horizontal="center" shrinkToFit="1"/>
    </xf>
    <xf numFmtId="0" fontId="3" fillId="2" borderId="49" xfId="9" applyNumberFormat="1" applyFont="1" applyFill="1" applyBorder="1" applyAlignment="1" applyProtection="1">
      <alignment horizontal="center" vertical="center" shrinkToFit="1"/>
    </xf>
    <xf numFmtId="0" fontId="3" fillId="0" borderId="74" xfId="9" applyNumberFormat="1" applyFont="1" applyFill="1" applyBorder="1" applyAlignment="1" applyProtection="1">
      <alignment horizontal="center" vertical="center"/>
    </xf>
    <xf numFmtId="0" fontId="3" fillId="2" borderId="74" xfId="9" applyNumberFormat="1" applyFont="1" applyFill="1" applyBorder="1" applyAlignment="1" applyProtection="1">
      <alignment horizontal="center" vertical="center"/>
    </xf>
    <xf numFmtId="0" fontId="3" fillId="0" borderId="75" xfId="9" applyNumberFormat="1" applyFont="1" applyFill="1" applyBorder="1" applyAlignment="1" applyProtection="1">
      <alignment horizontal="center" vertical="center"/>
    </xf>
    <xf numFmtId="0" fontId="3" fillId="0" borderId="0" xfId="9" applyNumberFormat="1" applyFont="1" applyFill="1" applyAlignment="1" applyProtection="1">
      <alignment vertical="center"/>
      <protection locked="0"/>
    </xf>
    <xf numFmtId="0" fontId="3" fillId="0" borderId="0" xfId="9" applyNumberFormat="1" applyFont="1" applyFill="1" applyAlignment="1" applyProtection="1"/>
    <xf numFmtId="0" fontId="3" fillId="0" borderId="0" xfId="9" applyNumberFormat="1" applyFont="1" applyFill="1" applyAlignment="1" applyProtection="1">
      <alignment vertical="center"/>
    </xf>
    <xf numFmtId="0" fontId="3" fillId="0" borderId="11" xfId="9" applyNumberFormat="1" applyFont="1" applyFill="1" applyBorder="1" applyAlignment="1" applyProtection="1">
      <alignment vertical="center"/>
    </xf>
    <xf numFmtId="0" fontId="3" fillId="0" borderId="24" xfId="9" applyNumberFormat="1" applyFont="1" applyFill="1" applyBorder="1" applyAlignment="1" applyProtection="1">
      <alignment horizontal="center" vertical="center"/>
    </xf>
    <xf numFmtId="0" fontId="3" fillId="0" borderId="21" xfId="9" applyNumberFormat="1" applyFont="1" applyFill="1" applyBorder="1" applyAlignment="1" applyProtection="1">
      <alignment horizontal="center" vertical="center"/>
    </xf>
    <xf numFmtId="0" fontId="3" fillId="0" borderId="22" xfId="9" applyNumberFormat="1" applyFont="1" applyFill="1" applyBorder="1" applyAlignment="1" applyProtection="1">
      <alignment horizontal="center" vertical="center"/>
    </xf>
    <xf numFmtId="0" fontId="3" fillId="0" borderId="23" xfId="9" applyNumberFormat="1" applyFont="1" applyFill="1" applyBorder="1" applyAlignment="1" applyProtection="1">
      <alignment horizontal="center" vertical="center"/>
    </xf>
    <xf numFmtId="0" fontId="3" fillId="0" borderId="10" xfId="9" applyNumberFormat="1" applyFont="1" applyFill="1" applyBorder="1" applyAlignment="1" applyProtection="1">
      <alignment horizontal="center" vertical="center"/>
    </xf>
    <xf numFmtId="0" fontId="3" fillId="0" borderId="12" xfId="9" applyNumberFormat="1" applyFont="1" applyFill="1" applyBorder="1" applyAlignment="1" applyProtection="1">
      <alignment horizontal="center" vertical="center"/>
    </xf>
    <xf numFmtId="0" fontId="3" fillId="0" borderId="13" xfId="9" applyNumberFormat="1" applyFont="1" applyFill="1" applyBorder="1" applyAlignment="1" applyProtection="1">
      <alignment horizontal="center" vertical="center"/>
    </xf>
    <xf numFmtId="0" fontId="3" fillId="0" borderId="67" xfId="9" applyNumberFormat="1" applyFont="1" applyFill="1" applyBorder="1" applyAlignment="1" applyProtection="1">
      <alignment horizontal="center" vertical="center"/>
    </xf>
    <xf numFmtId="0" fontId="3" fillId="0" borderId="50" xfId="9" applyNumberFormat="1" applyFont="1" applyFill="1" applyBorder="1" applyAlignment="1" applyProtection="1">
      <alignment horizontal="center" vertical="center" shrinkToFit="1"/>
    </xf>
    <xf numFmtId="0" fontId="3" fillId="2" borderId="61" xfId="9" applyNumberFormat="1" applyFont="1" applyFill="1" applyBorder="1" applyAlignment="1" applyProtection="1">
      <alignment horizontal="center" vertical="center" shrinkToFit="1"/>
    </xf>
    <xf numFmtId="0" fontId="3" fillId="0" borderId="62" xfId="9" applyNumberFormat="1" applyFont="1" applyFill="1" applyBorder="1" applyAlignment="1" applyProtection="1">
      <alignment horizontal="center" vertical="center" shrinkToFit="1"/>
    </xf>
    <xf numFmtId="0" fontId="3" fillId="2" borderId="62" xfId="9" applyNumberFormat="1" applyFont="1" applyFill="1" applyBorder="1" applyAlignment="1" applyProtection="1">
      <alignment horizontal="center" vertical="center" shrinkToFit="1"/>
    </xf>
    <xf numFmtId="0" fontId="3" fillId="0" borderId="63" xfId="9" applyNumberFormat="1" applyFont="1" applyFill="1" applyBorder="1" applyAlignment="1" applyProtection="1">
      <alignment horizontal="center" vertical="center" shrinkToFit="1"/>
    </xf>
    <xf numFmtId="0" fontId="3" fillId="2" borderId="64" xfId="9" applyNumberFormat="1" applyFont="1" applyFill="1" applyBorder="1" applyAlignment="1" applyProtection="1">
      <alignment horizontal="center" vertical="center" shrinkToFit="1"/>
    </xf>
    <xf numFmtId="0" fontId="3" fillId="2" borderId="63" xfId="9" applyNumberFormat="1" applyFont="1" applyFill="1" applyBorder="1" applyAlignment="1" applyProtection="1">
      <alignment horizontal="center" vertical="center" shrinkToFit="1"/>
    </xf>
    <xf numFmtId="0" fontId="3" fillId="0" borderId="64" xfId="9" applyNumberFormat="1" applyFont="1" applyFill="1" applyBorder="1" applyAlignment="1" applyProtection="1">
      <alignment horizontal="center" vertical="center" shrinkToFit="1"/>
    </xf>
    <xf numFmtId="0" fontId="3" fillId="0" borderId="77" xfId="9" applyNumberFormat="1" applyFont="1" applyFill="1" applyBorder="1" applyAlignment="1" applyProtection="1">
      <alignment horizontal="center" vertical="center" shrinkToFit="1"/>
    </xf>
    <xf numFmtId="0" fontId="3" fillId="2" borderId="76" xfId="9" applyNumberFormat="1" applyFont="1" applyFill="1" applyBorder="1" applyAlignment="1" applyProtection="1">
      <alignment horizontal="center" shrinkToFit="1"/>
    </xf>
    <xf numFmtId="0" fontId="3" fillId="0" borderId="60" xfId="9" applyNumberFormat="1" applyFont="1" applyFill="1" applyBorder="1" applyAlignment="1" applyProtection="1">
      <alignment horizontal="center" shrinkToFit="1"/>
    </xf>
    <xf numFmtId="0" fontId="3" fillId="2" borderId="60" xfId="9" applyNumberFormat="1" applyFont="1" applyFill="1" applyBorder="1" applyAlignment="1" applyProtection="1">
      <alignment horizontal="center" shrinkToFit="1"/>
    </xf>
    <xf numFmtId="0" fontId="3" fillId="2" borderId="65" xfId="9" applyNumberFormat="1" applyFont="1" applyFill="1" applyBorder="1" applyAlignment="1" applyProtection="1">
      <alignment horizontal="center" vertical="center" shrinkToFit="1"/>
    </xf>
    <xf numFmtId="0" fontId="3" fillId="2" borderId="75" xfId="9" applyNumberFormat="1" applyFont="1" applyFill="1" applyBorder="1" applyAlignment="1" applyProtection="1">
      <alignment horizontal="center" vertical="center"/>
    </xf>
    <xf numFmtId="38" fontId="3" fillId="2" borderId="11" xfId="9" applyFont="1" applyFill="1" applyBorder="1" applyAlignment="1" applyProtection="1">
      <alignment vertical="center"/>
    </xf>
    <xf numFmtId="38" fontId="3" fillId="2" borderId="26" xfId="9" applyFont="1" applyFill="1" applyBorder="1" applyAlignment="1" applyProtection="1">
      <alignment vertical="center"/>
    </xf>
    <xf numFmtId="38" fontId="3" fillId="2" borderId="27" xfId="9" applyFont="1" applyFill="1" applyBorder="1" applyAlignment="1" applyProtection="1">
      <alignment vertical="center"/>
    </xf>
    <xf numFmtId="38" fontId="3" fillId="2" borderId="25" xfId="9" applyFont="1" applyFill="1" applyBorder="1" applyAlignment="1" applyProtection="1">
      <alignment vertical="center"/>
    </xf>
    <xf numFmtId="38" fontId="3" fillId="2" borderId="29" xfId="9" applyFont="1" applyFill="1" applyBorder="1" applyAlignment="1" applyProtection="1">
      <alignment vertical="center"/>
    </xf>
    <xf numFmtId="38" fontId="3" fillId="2" borderId="28" xfId="9" applyFont="1" applyFill="1" applyBorder="1" applyAlignment="1" applyProtection="1">
      <alignment vertical="center"/>
    </xf>
    <xf numFmtId="40" fontId="3" fillId="2" borderId="67" xfId="9" applyNumberFormat="1" applyFont="1" applyFill="1" applyBorder="1" applyAlignment="1" applyProtection="1">
      <alignment vertical="center"/>
    </xf>
    <xf numFmtId="38" fontId="3" fillId="0" borderId="26" xfId="9" applyFont="1" applyFill="1" applyBorder="1" applyAlignment="1" applyProtection="1">
      <alignment horizontal="right" vertical="center"/>
      <protection locked="0"/>
    </xf>
    <xf numFmtId="38" fontId="3" fillId="0" borderId="26" xfId="9" applyFont="1" applyFill="1" applyBorder="1" applyProtection="1">
      <alignment vertical="center"/>
      <protection locked="0"/>
    </xf>
    <xf numFmtId="38" fontId="3" fillId="0" borderId="73" xfId="9" applyFont="1" applyFill="1" applyBorder="1" applyAlignment="1" applyProtection="1">
      <alignment horizontal="right" vertical="center"/>
      <protection locked="0"/>
    </xf>
    <xf numFmtId="38" fontId="3" fillId="0" borderId="29" xfId="9" applyFont="1" applyFill="1" applyBorder="1" applyAlignment="1" applyProtection="1">
      <alignment horizontal="right" vertical="center"/>
      <protection locked="0"/>
    </xf>
    <xf numFmtId="38" fontId="3" fillId="0" borderId="25" xfId="9" applyFont="1" applyFill="1" applyBorder="1" applyAlignment="1" applyProtection="1">
      <alignment horizontal="right" vertical="center"/>
      <protection locked="0"/>
    </xf>
    <xf numFmtId="38" fontId="3" fillId="0" borderId="52" xfId="9" applyFont="1" applyFill="1" applyBorder="1" applyAlignment="1" applyProtection="1">
      <alignment horizontal="right" vertical="center"/>
      <protection locked="0"/>
    </xf>
    <xf numFmtId="38" fontId="3" fillId="0" borderId="51" xfId="9" applyFont="1" applyFill="1" applyBorder="1" applyAlignment="1" applyProtection="1">
      <alignment horizontal="right" vertical="center"/>
      <protection locked="0"/>
    </xf>
    <xf numFmtId="38" fontId="3" fillId="0" borderId="25" xfId="9" applyFont="1" applyFill="1" applyBorder="1" applyProtection="1">
      <alignment vertical="center"/>
      <protection locked="0"/>
    </xf>
    <xf numFmtId="38" fontId="3" fillId="0" borderId="52" xfId="9" applyFont="1" applyFill="1" applyBorder="1" applyAlignment="1" applyProtection="1">
      <alignment vertical="center"/>
      <protection locked="0"/>
    </xf>
    <xf numFmtId="38" fontId="3" fillId="0" borderId="11" xfId="9" applyFont="1" applyFill="1" applyBorder="1" applyAlignment="1" applyProtection="1">
      <alignment horizontal="right" vertical="center"/>
      <protection locked="0"/>
    </xf>
    <xf numFmtId="40" fontId="3" fillId="0" borderId="29" xfId="9" applyNumberFormat="1" applyFont="1" applyFill="1" applyBorder="1" applyAlignment="1" applyProtection="1">
      <alignment horizontal="right" vertical="center"/>
      <protection locked="0"/>
    </xf>
    <xf numFmtId="40" fontId="3" fillId="0" borderId="26" xfId="9" applyNumberFormat="1" applyFont="1" applyFill="1" applyBorder="1" applyAlignment="1" applyProtection="1">
      <alignment horizontal="right" vertical="center"/>
      <protection locked="0"/>
    </xf>
    <xf numFmtId="40" fontId="3" fillId="0" borderId="51" xfId="9" applyNumberFormat="1" applyFont="1" applyFill="1" applyBorder="1" applyAlignment="1" applyProtection="1">
      <alignment horizontal="right" vertical="center"/>
      <protection locked="0"/>
    </xf>
    <xf numFmtId="38" fontId="3" fillId="2" borderId="75" xfId="9" applyFont="1" applyFill="1" applyBorder="1" applyAlignment="1" applyProtection="1">
      <alignment horizontal="center" vertical="center"/>
    </xf>
    <xf numFmtId="0" fontId="3" fillId="0" borderId="54" xfId="9" applyNumberFormat="1" applyFont="1" applyFill="1" applyBorder="1" applyAlignment="1" applyProtection="1">
      <alignment horizontal="center" vertical="center" shrinkToFit="1"/>
    </xf>
    <xf numFmtId="0" fontId="3" fillId="0" borderId="66" xfId="9" applyNumberFormat="1" applyFont="1" applyFill="1" applyBorder="1" applyAlignment="1" applyProtection="1">
      <alignment horizontal="center" vertical="center" shrinkToFit="1"/>
    </xf>
    <xf numFmtId="0" fontId="3" fillId="0" borderId="43" xfId="9" applyNumberFormat="1" applyFont="1" applyFill="1" applyBorder="1" applyAlignment="1" applyProtection="1">
      <alignment horizontal="center" vertical="center" shrinkToFit="1"/>
      <protection locked="0"/>
    </xf>
    <xf numFmtId="0" fontId="3" fillId="0" borderId="55" xfId="9" applyNumberFormat="1" applyFont="1" applyFill="1" applyBorder="1" applyAlignment="1" applyProtection="1">
      <alignment horizontal="center" vertical="center" shrinkToFit="1"/>
      <protection locked="0"/>
    </xf>
    <xf numFmtId="0" fontId="3" fillId="0" borderId="56" xfId="9" applyNumberFormat="1" applyFont="1" applyFill="1" applyBorder="1" applyAlignment="1" applyProtection="1">
      <alignment horizontal="center" vertical="center" shrinkToFit="1"/>
      <protection locked="0"/>
    </xf>
    <xf numFmtId="0" fontId="3" fillId="0" borderId="56" xfId="9" applyNumberFormat="1" applyFont="1" applyFill="1" applyBorder="1" applyAlignment="1" applyProtection="1">
      <alignment horizontal="center" vertical="center" shrinkToFit="1"/>
    </xf>
    <xf numFmtId="38" fontId="3" fillId="0" borderId="54" xfId="9" applyFont="1" applyFill="1" applyBorder="1" applyAlignment="1" applyProtection="1">
      <alignment horizontal="center" vertical="center" shrinkToFit="1"/>
    </xf>
    <xf numFmtId="38" fontId="3" fillId="2" borderId="65" xfId="9" applyFont="1" applyFill="1" applyBorder="1" applyAlignment="1" applyProtection="1">
      <alignment horizontal="center" vertical="center"/>
    </xf>
    <xf numFmtId="38" fontId="3" fillId="2" borderId="58" xfId="9" applyFont="1" applyFill="1" applyBorder="1" applyAlignment="1" applyProtection="1">
      <alignment horizontal="center" vertical="center"/>
    </xf>
    <xf numFmtId="38" fontId="3" fillId="0" borderId="50" xfId="9" applyFont="1" applyFill="1" applyBorder="1" applyAlignment="1" applyProtection="1">
      <alignment horizontal="center" vertical="center"/>
    </xf>
    <xf numFmtId="38" fontId="3" fillId="0" borderId="17" xfId="9" applyFont="1" applyFill="1" applyBorder="1" applyAlignment="1" applyProtection="1">
      <alignment horizontal="center" vertical="center"/>
    </xf>
    <xf numFmtId="38" fontId="3" fillId="2" borderId="60" xfId="9" applyFont="1" applyFill="1" applyBorder="1" applyAlignment="1" applyProtection="1">
      <alignment horizontal="center"/>
    </xf>
    <xf numFmtId="38" fontId="3" fillId="2" borderId="57" xfId="9" applyFont="1" applyFill="1" applyBorder="1" applyAlignment="1" applyProtection="1">
      <alignment horizontal="center"/>
    </xf>
    <xf numFmtId="38" fontId="3" fillId="0" borderId="60" xfId="9" applyFont="1" applyFill="1" applyBorder="1" applyAlignment="1" applyProtection="1">
      <alignment horizontal="center"/>
    </xf>
    <xf numFmtId="38" fontId="3" fillId="0" borderId="57" xfId="9" applyFont="1" applyFill="1" applyBorder="1" applyAlignment="1" applyProtection="1">
      <alignment horizontal="center"/>
    </xf>
    <xf numFmtId="38" fontId="3" fillId="0" borderId="43" xfId="9" applyFont="1" applyFill="1" applyBorder="1" applyAlignment="1" applyProtection="1">
      <alignment horizontal="center" vertical="center" shrinkToFit="1"/>
      <protection locked="0"/>
    </xf>
    <xf numFmtId="38" fontId="3" fillId="0" borderId="55" xfId="9" applyFont="1" applyFill="1" applyBorder="1" applyAlignment="1" applyProtection="1">
      <alignment horizontal="center" vertical="center" shrinkToFit="1"/>
      <protection locked="0"/>
    </xf>
    <xf numFmtId="38" fontId="3" fillId="0" borderId="56" xfId="9" applyFont="1" applyFill="1" applyBorder="1" applyAlignment="1" applyProtection="1">
      <alignment horizontal="center" vertical="center" shrinkToFit="1"/>
      <protection locked="0"/>
    </xf>
    <xf numFmtId="38" fontId="3" fillId="0" borderId="56" xfId="9" applyFont="1" applyFill="1" applyBorder="1" applyAlignment="1" applyProtection="1">
      <alignment horizontal="center" vertical="center" shrinkToFit="1"/>
    </xf>
    <xf numFmtId="38" fontId="3" fillId="0" borderId="66" xfId="9" applyFont="1" applyFill="1" applyBorder="1" applyAlignment="1" applyProtection="1">
      <alignment horizontal="center" vertical="center" shrinkToFit="1"/>
    </xf>
  </cellXfs>
  <cellStyles count="10">
    <cellStyle name="STYL0 - スタイル1" xfId="1" xr:uid="{00000000-0005-0000-0000-000000000000}"/>
    <cellStyle name="STYL1 - スタイル2" xfId="2" xr:uid="{00000000-0005-0000-0000-000001000000}"/>
    <cellStyle name="STYL2 - スタイル3" xfId="3" xr:uid="{00000000-0005-0000-0000-000002000000}"/>
    <cellStyle name="STYL3 - スタイル4" xfId="4" xr:uid="{00000000-0005-0000-0000-000003000000}"/>
    <cellStyle name="STYL4 - スタイル5" xfId="5" xr:uid="{00000000-0005-0000-0000-000004000000}"/>
    <cellStyle name="STYL5 - スタイル6" xfId="6" xr:uid="{00000000-0005-0000-0000-000005000000}"/>
    <cellStyle name="STYL6 - スタイル7" xfId="7" xr:uid="{00000000-0005-0000-0000-000006000000}"/>
    <cellStyle name="STYL7 - スタイル8" xfId="8" xr:uid="{00000000-0005-0000-0000-000007000000}"/>
    <cellStyle name="桁区切り" xfId="9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B5" transitionEvaluation="1">
    <tabColor rgb="FF00B0F0"/>
  </sheetPr>
  <dimension ref="A1:AC75"/>
  <sheetViews>
    <sheetView showGridLines="0" tabSelected="1" view="pageBreakPreview" zoomScaleNormal="100" zoomScaleSheetLayoutView="100" workbookViewId="0">
      <pane xSplit="1" ySplit="4" topLeftCell="B5" activePane="bottomRight" state="frozenSplit"/>
      <selection activeCell="C30" sqref="C30"/>
      <selection pane="topRight" activeCell="C30" sqref="C30"/>
      <selection pane="bottomLeft" activeCell="C30" sqref="C30"/>
      <selection pane="bottomRight"/>
    </sheetView>
  </sheetViews>
  <sheetFormatPr defaultColWidth="10.625" defaultRowHeight="13.5" x14ac:dyDescent="0.15"/>
  <cols>
    <col min="1" max="1" width="11.125" style="25" customWidth="1"/>
    <col min="2" max="4" width="7.125" style="78" customWidth="1"/>
    <col min="5" max="6" width="6.5" style="78" customWidth="1"/>
    <col min="7" max="7" width="7.5" style="78" bestFit="1" customWidth="1"/>
    <col min="8" max="9" width="6.5" style="78" customWidth="1"/>
    <col min="10" max="10" width="7.125" style="78" customWidth="1"/>
    <col min="11" max="13" width="4.625" style="78" customWidth="1"/>
    <col min="14" max="25" width="7.125" style="78" customWidth="1"/>
    <col min="26" max="26" width="11.125" style="78" customWidth="1"/>
    <col min="27" max="29" width="6.5" style="78" bestFit="1" customWidth="1"/>
    <col min="30" max="16384" width="10.625" style="78"/>
  </cols>
  <sheetData>
    <row r="1" spans="1:29" x14ac:dyDescent="0.15">
      <c r="A1" s="207" t="s">
        <v>131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</row>
    <row r="2" spans="1:29" s="25" customFormat="1" ht="4.5" customHeight="1" thickBot="1" x14ac:dyDescent="0.2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</row>
    <row r="3" spans="1:29" s="25" customFormat="1" ht="12" customHeight="1" thickBot="1" x14ac:dyDescent="0.2">
      <c r="A3" s="210"/>
      <c r="B3" s="256" t="s">
        <v>132</v>
      </c>
      <c r="C3" s="257"/>
      <c r="D3" s="258"/>
      <c r="E3" s="259" t="s">
        <v>94</v>
      </c>
      <c r="F3" s="254"/>
      <c r="G3" s="254"/>
      <c r="H3" s="254" t="s">
        <v>7</v>
      </c>
      <c r="I3" s="254"/>
      <c r="J3" s="254"/>
      <c r="K3" s="254" t="s">
        <v>8</v>
      </c>
      <c r="L3" s="254"/>
      <c r="M3" s="254"/>
      <c r="N3" s="254" t="s">
        <v>9</v>
      </c>
      <c r="O3" s="254"/>
      <c r="P3" s="254"/>
      <c r="Q3" s="254" t="s">
        <v>10</v>
      </c>
      <c r="R3" s="254"/>
      <c r="S3" s="254"/>
      <c r="T3" s="254" t="s">
        <v>21</v>
      </c>
      <c r="U3" s="254"/>
      <c r="V3" s="254"/>
      <c r="W3" s="254" t="s">
        <v>25</v>
      </c>
      <c r="X3" s="254"/>
      <c r="Y3" s="255"/>
      <c r="Z3" s="210"/>
      <c r="AA3" s="254" t="s">
        <v>95</v>
      </c>
      <c r="AB3" s="254"/>
      <c r="AC3" s="254"/>
    </row>
    <row r="4" spans="1:29" s="25" customFormat="1" ht="12" customHeight="1" thickBot="1" x14ac:dyDescent="0.2">
      <c r="A4" s="211" t="s">
        <v>82</v>
      </c>
      <c r="B4" s="212" t="s">
        <v>1</v>
      </c>
      <c r="C4" s="213" t="s">
        <v>2</v>
      </c>
      <c r="D4" s="214" t="s">
        <v>3</v>
      </c>
      <c r="E4" s="215" t="s">
        <v>1</v>
      </c>
      <c r="F4" s="216" t="s">
        <v>2</v>
      </c>
      <c r="G4" s="216" t="s">
        <v>3</v>
      </c>
      <c r="H4" s="215" t="s">
        <v>1</v>
      </c>
      <c r="I4" s="216" t="s">
        <v>2</v>
      </c>
      <c r="J4" s="216" t="s">
        <v>3</v>
      </c>
      <c r="K4" s="215" t="s">
        <v>1</v>
      </c>
      <c r="L4" s="216" t="s">
        <v>2</v>
      </c>
      <c r="M4" s="216" t="s">
        <v>3</v>
      </c>
      <c r="N4" s="215" t="s">
        <v>1</v>
      </c>
      <c r="O4" s="216" t="s">
        <v>2</v>
      </c>
      <c r="P4" s="216" t="s">
        <v>3</v>
      </c>
      <c r="Q4" s="215" t="s">
        <v>1</v>
      </c>
      <c r="R4" s="216" t="s">
        <v>2</v>
      </c>
      <c r="S4" s="217" t="s">
        <v>3</v>
      </c>
      <c r="T4" s="215" t="s">
        <v>1</v>
      </c>
      <c r="U4" s="216" t="s">
        <v>2</v>
      </c>
      <c r="V4" s="217" t="s">
        <v>3</v>
      </c>
      <c r="W4" s="215" t="s">
        <v>1</v>
      </c>
      <c r="X4" s="216" t="s">
        <v>2</v>
      </c>
      <c r="Y4" s="218" t="s">
        <v>3</v>
      </c>
      <c r="Z4" s="219" t="s">
        <v>130</v>
      </c>
      <c r="AA4" s="215" t="s">
        <v>1</v>
      </c>
      <c r="AB4" s="216" t="s">
        <v>2</v>
      </c>
      <c r="AC4" s="217" t="s">
        <v>3</v>
      </c>
    </row>
    <row r="5" spans="1:29" s="86" customFormat="1" ht="12" customHeight="1" x14ac:dyDescent="0.15">
      <c r="A5" s="192" t="s">
        <v>26</v>
      </c>
      <c r="B5" s="166">
        <v>2117</v>
      </c>
      <c r="C5" s="167">
        <v>2178</v>
      </c>
      <c r="D5" s="34">
        <f t="shared" ref="D5:D57" si="0">SUM(B5:C5)</f>
        <v>4295</v>
      </c>
      <c r="E5" s="166">
        <v>377</v>
      </c>
      <c r="F5" s="167">
        <v>360</v>
      </c>
      <c r="G5" s="34">
        <f t="shared" ref="G5:G57" si="1">SUM(E5:F5)</f>
        <v>737</v>
      </c>
      <c r="H5" s="166">
        <v>251</v>
      </c>
      <c r="I5" s="167">
        <v>355</v>
      </c>
      <c r="J5" s="34">
        <f t="shared" ref="J5:J57" si="2">SUM(H5:I5)</f>
        <v>606</v>
      </c>
      <c r="K5" s="166">
        <v>7</v>
      </c>
      <c r="L5" s="167">
        <v>8</v>
      </c>
      <c r="M5" s="34">
        <f t="shared" ref="M5:M57" si="3">SUM(K5:L5)</f>
        <v>15</v>
      </c>
      <c r="N5" s="166">
        <v>567</v>
      </c>
      <c r="O5" s="167">
        <v>495</v>
      </c>
      <c r="P5" s="34">
        <f t="shared" ref="P5:P57" si="4">SUM(N5:O5)</f>
        <v>1062</v>
      </c>
      <c r="Q5" s="80">
        <f>SUMIF($E$4:$P$4,Q$4,$E5:$P5)</f>
        <v>1202</v>
      </c>
      <c r="R5" s="81">
        <f>SUMIF($E$4:$P$4,R$4,$E5:$P5)</f>
        <v>1218</v>
      </c>
      <c r="S5" s="35">
        <f t="shared" ref="S5:S57" si="5">SUM(Q5:R5)</f>
        <v>2420</v>
      </c>
      <c r="T5" s="82">
        <f>Q5/B5*100</f>
        <v>56.778460085025984</v>
      </c>
      <c r="U5" s="83">
        <f>R5/C5*100</f>
        <v>55.9228650137741</v>
      </c>
      <c r="V5" s="84">
        <f>S5/D5*100</f>
        <v>56.344586728754365</v>
      </c>
      <c r="W5" s="82">
        <f>(E5+H5)/Q5*100</f>
        <v>52.246256239600662</v>
      </c>
      <c r="X5" s="83">
        <f>(F5+I5)/R5*100</f>
        <v>58.702791461412154</v>
      </c>
      <c r="Y5" s="85">
        <f>(G5+J5)/S5*100</f>
        <v>55.495867768595041</v>
      </c>
      <c r="Z5" s="220" t="s">
        <v>96</v>
      </c>
      <c r="AA5" s="82">
        <f>N5/B5*100</f>
        <v>26.783183750590457</v>
      </c>
      <c r="AB5" s="83">
        <f t="shared" ref="AB5:AC60" si="6">O5/C5*100</f>
        <v>22.727272727272727</v>
      </c>
      <c r="AC5" s="84">
        <f>P5/D5*100</f>
        <v>24.726426076833526</v>
      </c>
    </row>
    <row r="6" spans="1:29" ht="12" customHeight="1" x14ac:dyDescent="0.15">
      <c r="A6" s="193" t="s">
        <v>27</v>
      </c>
      <c r="B6" s="168">
        <v>1083</v>
      </c>
      <c r="C6" s="169">
        <v>1017</v>
      </c>
      <c r="D6" s="1">
        <f t="shared" si="0"/>
        <v>2100</v>
      </c>
      <c r="E6" s="168">
        <v>265</v>
      </c>
      <c r="F6" s="169">
        <v>280</v>
      </c>
      <c r="G6" s="1">
        <f t="shared" si="1"/>
        <v>545</v>
      </c>
      <c r="H6" s="168">
        <v>68</v>
      </c>
      <c r="I6" s="169">
        <v>113</v>
      </c>
      <c r="J6" s="1">
        <f t="shared" si="2"/>
        <v>181</v>
      </c>
      <c r="K6" s="168">
        <v>6</v>
      </c>
      <c r="L6" s="169">
        <v>3</v>
      </c>
      <c r="M6" s="1">
        <f t="shared" si="3"/>
        <v>9</v>
      </c>
      <c r="N6" s="168">
        <v>280</v>
      </c>
      <c r="O6" s="169">
        <v>215</v>
      </c>
      <c r="P6" s="1">
        <f t="shared" si="4"/>
        <v>495</v>
      </c>
      <c r="Q6" s="87">
        <f t="shared" ref="Q6:R37" si="7">SUMIF($E$4:$P$4,Q$4,$E6:$P6)</f>
        <v>619</v>
      </c>
      <c r="R6" s="88">
        <f t="shared" si="7"/>
        <v>611</v>
      </c>
      <c r="S6" s="2">
        <f t="shared" si="5"/>
        <v>1230</v>
      </c>
      <c r="T6" s="89">
        <f t="shared" ref="T6:V58" si="8">Q6/B6*100</f>
        <v>57.156048014773774</v>
      </c>
      <c r="U6" s="90">
        <f t="shared" si="8"/>
        <v>60.078662733529988</v>
      </c>
      <c r="V6" s="91">
        <f t="shared" si="8"/>
        <v>58.571428571428577</v>
      </c>
      <c r="W6" s="89">
        <f t="shared" ref="W6:Y58" si="9">(E6+H6)/Q6*100</f>
        <v>53.796445880452339</v>
      </c>
      <c r="X6" s="90">
        <f t="shared" si="9"/>
        <v>64.320785597381345</v>
      </c>
      <c r="Y6" s="92">
        <f t="shared" si="9"/>
        <v>59.024390243902438</v>
      </c>
      <c r="Z6" s="221" t="s">
        <v>27</v>
      </c>
      <c r="AA6" s="89">
        <f t="shared" ref="AA6:AC69" si="10">N6/B6*100</f>
        <v>25.85410895660203</v>
      </c>
      <c r="AB6" s="90">
        <f t="shared" si="6"/>
        <v>21.140609636184855</v>
      </c>
      <c r="AC6" s="91">
        <f t="shared" si="6"/>
        <v>23.571428571428569</v>
      </c>
    </row>
    <row r="7" spans="1:29" s="86" customFormat="1" ht="12" customHeight="1" x14ac:dyDescent="0.15">
      <c r="A7" s="194" t="s">
        <v>28</v>
      </c>
      <c r="B7" s="170">
        <v>2796</v>
      </c>
      <c r="C7" s="171">
        <v>2638</v>
      </c>
      <c r="D7" s="38">
        <f t="shared" si="0"/>
        <v>5434</v>
      </c>
      <c r="E7" s="170">
        <v>715</v>
      </c>
      <c r="F7" s="171">
        <v>668</v>
      </c>
      <c r="G7" s="38">
        <f t="shared" si="1"/>
        <v>1383</v>
      </c>
      <c r="H7" s="170">
        <v>244</v>
      </c>
      <c r="I7" s="171">
        <v>339</v>
      </c>
      <c r="J7" s="38">
        <f t="shared" si="2"/>
        <v>583</v>
      </c>
      <c r="K7" s="170">
        <v>11</v>
      </c>
      <c r="L7" s="171">
        <v>15</v>
      </c>
      <c r="M7" s="38">
        <f t="shared" si="3"/>
        <v>26</v>
      </c>
      <c r="N7" s="170">
        <v>622</v>
      </c>
      <c r="O7" s="171">
        <v>490</v>
      </c>
      <c r="P7" s="38">
        <f t="shared" si="4"/>
        <v>1112</v>
      </c>
      <c r="Q7" s="93">
        <f t="shared" si="7"/>
        <v>1592</v>
      </c>
      <c r="R7" s="94">
        <f t="shared" si="7"/>
        <v>1512</v>
      </c>
      <c r="S7" s="39">
        <f t="shared" si="5"/>
        <v>3104</v>
      </c>
      <c r="T7" s="95">
        <f t="shared" si="8"/>
        <v>56.938483547925614</v>
      </c>
      <c r="U7" s="96">
        <f t="shared" si="8"/>
        <v>57.316148597422291</v>
      </c>
      <c r="V7" s="97">
        <f t="shared" si="8"/>
        <v>57.121825542878177</v>
      </c>
      <c r="W7" s="95">
        <f t="shared" si="9"/>
        <v>60.238693467336681</v>
      </c>
      <c r="X7" s="96">
        <f t="shared" si="9"/>
        <v>66.600529100529101</v>
      </c>
      <c r="Y7" s="98">
        <f t="shared" si="9"/>
        <v>63.337628865979376</v>
      </c>
      <c r="Z7" s="222" t="s">
        <v>28</v>
      </c>
      <c r="AA7" s="95">
        <f t="shared" si="10"/>
        <v>22.246065808297569</v>
      </c>
      <c r="AB7" s="96">
        <f t="shared" si="6"/>
        <v>18.574677786201669</v>
      </c>
      <c r="AC7" s="97">
        <f t="shared" si="6"/>
        <v>20.463746779536255</v>
      </c>
    </row>
    <row r="8" spans="1:29" ht="12" customHeight="1" x14ac:dyDescent="0.15">
      <c r="A8" s="193" t="s">
        <v>29</v>
      </c>
      <c r="B8" s="168">
        <v>803</v>
      </c>
      <c r="C8" s="169">
        <v>795</v>
      </c>
      <c r="D8" s="1">
        <f t="shared" si="0"/>
        <v>1598</v>
      </c>
      <c r="E8" s="168">
        <v>212</v>
      </c>
      <c r="F8" s="169">
        <v>217</v>
      </c>
      <c r="G8" s="1">
        <f t="shared" si="1"/>
        <v>429</v>
      </c>
      <c r="H8" s="168">
        <v>69</v>
      </c>
      <c r="I8" s="169">
        <v>89</v>
      </c>
      <c r="J8" s="1">
        <f t="shared" si="2"/>
        <v>158</v>
      </c>
      <c r="K8" s="168">
        <v>3</v>
      </c>
      <c r="L8" s="169">
        <v>1</v>
      </c>
      <c r="M8" s="1">
        <f t="shared" si="3"/>
        <v>4</v>
      </c>
      <c r="N8" s="168">
        <v>252</v>
      </c>
      <c r="O8" s="169">
        <v>190</v>
      </c>
      <c r="P8" s="1">
        <f t="shared" si="4"/>
        <v>442</v>
      </c>
      <c r="Q8" s="87">
        <f t="shared" si="7"/>
        <v>536</v>
      </c>
      <c r="R8" s="88">
        <f t="shared" si="7"/>
        <v>497</v>
      </c>
      <c r="S8" s="2">
        <f t="shared" si="5"/>
        <v>1033</v>
      </c>
      <c r="T8" s="89">
        <f t="shared" si="8"/>
        <v>66.749688667496883</v>
      </c>
      <c r="U8" s="90">
        <f t="shared" si="8"/>
        <v>62.515723270440247</v>
      </c>
      <c r="V8" s="91">
        <f t="shared" si="8"/>
        <v>64.643304130162704</v>
      </c>
      <c r="W8" s="89">
        <f t="shared" si="9"/>
        <v>52.425373134328353</v>
      </c>
      <c r="X8" s="90">
        <f t="shared" si="9"/>
        <v>61.569416498993967</v>
      </c>
      <c r="Y8" s="92">
        <f t="shared" si="9"/>
        <v>56.824782187802512</v>
      </c>
      <c r="Z8" s="221" t="s">
        <v>29</v>
      </c>
      <c r="AA8" s="89">
        <f t="shared" si="10"/>
        <v>31.382316313823161</v>
      </c>
      <c r="AB8" s="90">
        <f t="shared" si="6"/>
        <v>23.89937106918239</v>
      </c>
      <c r="AC8" s="91">
        <f t="shared" si="6"/>
        <v>27.659574468085108</v>
      </c>
    </row>
    <row r="9" spans="1:29" s="86" customFormat="1" ht="12" customHeight="1" x14ac:dyDescent="0.15">
      <c r="A9" s="194" t="s">
        <v>30</v>
      </c>
      <c r="B9" s="170">
        <v>1699</v>
      </c>
      <c r="C9" s="171">
        <v>1640</v>
      </c>
      <c r="D9" s="38">
        <f t="shared" si="0"/>
        <v>3339</v>
      </c>
      <c r="E9" s="170">
        <v>358</v>
      </c>
      <c r="F9" s="171">
        <v>362</v>
      </c>
      <c r="G9" s="38">
        <f t="shared" si="1"/>
        <v>720</v>
      </c>
      <c r="H9" s="170">
        <v>139</v>
      </c>
      <c r="I9" s="171">
        <v>209</v>
      </c>
      <c r="J9" s="38">
        <f t="shared" si="2"/>
        <v>348</v>
      </c>
      <c r="K9" s="170">
        <v>9</v>
      </c>
      <c r="L9" s="171">
        <v>8</v>
      </c>
      <c r="M9" s="38">
        <f t="shared" si="3"/>
        <v>17</v>
      </c>
      <c r="N9" s="170">
        <v>522</v>
      </c>
      <c r="O9" s="171">
        <v>459</v>
      </c>
      <c r="P9" s="38">
        <f t="shared" si="4"/>
        <v>981</v>
      </c>
      <c r="Q9" s="93">
        <f t="shared" si="7"/>
        <v>1028</v>
      </c>
      <c r="R9" s="94">
        <f t="shared" si="7"/>
        <v>1038</v>
      </c>
      <c r="S9" s="39">
        <f t="shared" si="5"/>
        <v>2066</v>
      </c>
      <c r="T9" s="95">
        <f t="shared" si="8"/>
        <v>60.506180105944672</v>
      </c>
      <c r="U9" s="96">
        <f t="shared" si="8"/>
        <v>63.292682926829272</v>
      </c>
      <c r="V9" s="97">
        <f t="shared" si="8"/>
        <v>61.874812818209044</v>
      </c>
      <c r="W9" s="95">
        <f t="shared" si="9"/>
        <v>48.346303501945528</v>
      </c>
      <c r="X9" s="96">
        <f t="shared" si="9"/>
        <v>55.009633911368013</v>
      </c>
      <c r="Y9" s="98">
        <f t="shared" si="9"/>
        <v>51.694094869312678</v>
      </c>
      <c r="Z9" s="222" t="s">
        <v>30</v>
      </c>
      <c r="AA9" s="95">
        <f t="shared" si="10"/>
        <v>30.723955267804591</v>
      </c>
      <c r="AB9" s="96">
        <f t="shared" si="6"/>
        <v>27.987804878048784</v>
      </c>
      <c r="AC9" s="97">
        <f t="shared" si="6"/>
        <v>29.380053908355798</v>
      </c>
    </row>
    <row r="10" spans="1:29" ht="12" customHeight="1" x14ac:dyDescent="0.15">
      <c r="A10" s="193" t="s">
        <v>31</v>
      </c>
      <c r="B10" s="168">
        <v>568</v>
      </c>
      <c r="C10" s="169">
        <v>574</v>
      </c>
      <c r="D10" s="1">
        <f t="shared" si="0"/>
        <v>1142</v>
      </c>
      <c r="E10" s="168">
        <v>148</v>
      </c>
      <c r="F10" s="169">
        <v>168</v>
      </c>
      <c r="G10" s="1">
        <f t="shared" si="1"/>
        <v>316</v>
      </c>
      <c r="H10" s="168">
        <v>30</v>
      </c>
      <c r="I10" s="169">
        <v>43</v>
      </c>
      <c r="J10" s="1">
        <f t="shared" si="2"/>
        <v>73</v>
      </c>
      <c r="K10" s="168">
        <v>3</v>
      </c>
      <c r="L10" s="169">
        <v>1</v>
      </c>
      <c r="M10" s="1">
        <f t="shared" si="3"/>
        <v>4</v>
      </c>
      <c r="N10" s="168">
        <v>164</v>
      </c>
      <c r="O10" s="169">
        <v>124</v>
      </c>
      <c r="P10" s="1">
        <f t="shared" si="4"/>
        <v>288</v>
      </c>
      <c r="Q10" s="87">
        <f t="shared" si="7"/>
        <v>345</v>
      </c>
      <c r="R10" s="88">
        <f t="shared" si="7"/>
        <v>336</v>
      </c>
      <c r="S10" s="2">
        <f t="shared" si="5"/>
        <v>681</v>
      </c>
      <c r="T10" s="89">
        <f t="shared" si="8"/>
        <v>60.739436619718312</v>
      </c>
      <c r="U10" s="90">
        <f t="shared" si="8"/>
        <v>58.536585365853654</v>
      </c>
      <c r="V10" s="91">
        <f t="shared" si="8"/>
        <v>59.632224168126093</v>
      </c>
      <c r="W10" s="89">
        <f t="shared" si="9"/>
        <v>51.594202898550719</v>
      </c>
      <c r="X10" s="90">
        <f t="shared" si="9"/>
        <v>62.797619047619044</v>
      </c>
      <c r="Y10" s="92">
        <f t="shared" si="9"/>
        <v>57.121879588839938</v>
      </c>
      <c r="Z10" s="221" t="s">
        <v>31</v>
      </c>
      <c r="AA10" s="89">
        <f t="shared" si="10"/>
        <v>28.87323943661972</v>
      </c>
      <c r="AB10" s="90">
        <f t="shared" si="6"/>
        <v>21.602787456445995</v>
      </c>
      <c r="AC10" s="91">
        <f t="shared" si="6"/>
        <v>25.218914185639228</v>
      </c>
    </row>
    <row r="11" spans="1:29" s="86" customFormat="1" ht="12" customHeight="1" x14ac:dyDescent="0.15">
      <c r="A11" s="194" t="s">
        <v>32</v>
      </c>
      <c r="B11" s="170">
        <v>1892</v>
      </c>
      <c r="C11" s="171">
        <v>1821</v>
      </c>
      <c r="D11" s="38">
        <f t="shared" si="0"/>
        <v>3713</v>
      </c>
      <c r="E11" s="170">
        <v>312</v>
      </c>
      <c r="F11" s="171">
        <v>329</v>
      </c>
      <c r="G11" s="38">
        <f t="shared" si="1"/>
        <v>641</v>
      </c>
      <c r="H11" s="170">
        <v>128</v>
      </c>
      <c r="I11" s="171">
        <v>215</v>
      </c>
      <c r="J11" s="38">
        <f t="shared" si="2"/>
        <v>343</v>
      </c>
      <c r="K11" s="170">
        <v>6</v>
      </c>
      <c r="L11" s="171">
        <v>4</v>
      </c>
      <c r="M11" s="38">
        <f t="shared" si="3"/>
        <v>10</v>
      </c>
      <c r="N11" s="170">
        <v>645</v>
      </c>
      <c r="O11" s="171">
        <v>563</v>
      </c>
      <c r="P11" s="38">
        <f t="shared" si="4"/>
        <v>1208</v>
      </c>
      <c r="Q11" s="93">
        <f t="shared" si="7"/>
        <v>1091</v>
      </c>
      <c r="R11" s="94">
        <f t="shared" si="7"/>
        <v>1111</v>
      </c>
      <c r="S11" s="39">
        <f t="shared" si="5"/>
        <v>2202</v>
      </c>
      <c r="T11" s="95">
        <f t="shared" si="8"/>
        <v>57.663847780126851</v>
      </c>
      <c r="U11" s="96">
        <f t="shared" si="8"/>
        <v>61.010433827567269</v>
      </c>
      <c r="V11" s="97">
        <f t="shared" si="8"/>
        <v>59.305144088338267</v>
      </c>
      <c r="W11" s="95">
        <f t="shared" si="9"/>
        <v>40.329972502291476</v>
      </c>
      <c r="X11" s="96">
        <f t="shared" si="9"/>
        <v>48.964896489648964</v>
      </c>
      <c r="Y11" s="98">
        <f t="shared" si="9"/>
        <v>44.686648501362399</v>
      </c>
      <c r="Z11" s="222" t="s">
        <v>32</v>
      </c>
      <c r="AA11" s="95">
        <f t="shared" si="10"/>
        <v>34.090909090909086</v>
      </c>
      <c r="AB11" s="96">
        <f t="shared" si="6"/>
        <v>30.917078528281166</v>
      </c>
      <c r="AC11" s="97">
        <f t="shared" si="6"/>
        <v>32.534338809587929</v>
      </c>
    </row>
    <row r="12" spans="1:29" ht="12" customHeight="1" x14ac:dyDescent="0.15">
      <c r="A12" s="193" t="s">
        <v>33</v>
      </c>
      <c r="B12" s="168">
        <v>797</v>
      </c>
      <c r="C12" s="169">
        <v>834</v>
      </c>
      <c r="D12" s="1">
        <f t="shared" si="0"/>
        <v>1631</v>
      </c>
      <c r="E12" s="168">
        <v>197</v>
      </c>
      <c r="F12" s="169">
        <v>191</v>
      </c>
      <c r="G12" s="1">
        <f t="shared" si="1"/>
        <v>388</v>
      </c>
      <c r="H12" s="168">
        <v>67</v>
      </c>
      <c r="I12" s="169">
        <v>109</v>
      </c>
      <c r="J12" s="1">
        <f t="shared" si="2"/>
        <v>176</v>
      </c>
      <c r="K12" s="168">
        <v>2</v>
      </c>
      <c r="L12" s="169">
        <v>2</v>
      </c>
      <c r="M12" s="1">
        <f t="shared" si="3"/>
        <v>4</v>
      </c>
      <c r="N12" s="168">
        <v>248</v>
      </c>
      <c r="O12" s="169">
        <v>220</v>
      </c>
      <c r="P12" s="1">
        <f t="shared" si="4"/>
        <v>468</v>
      </c>
      <c r="Q12" s="87">
        <f t="shared" si="7"/>
        <v>514</v>
      </c>
      <c r="R12" s="88">
        <f t="shared" si="7"/>
        <v>522</v>
      </c>
      <c r="S12" s="2">
        <f t="shared" si="5"/>
        <v>1036</v>
      </c>
      <c r="T12" s="89">
        <f t="shared" si="8"/>
        <v>64.491844416562103</v>
      </c>
      <c r="U12" s="90">
        <f t="shared" si="8"/>
        <v>62.589928057553955</v>
      </c>
      <c r="V12" s="91">
        <f t="shared" si="8"/>
        <v>63.519313304721024</v>
      </c>
      <c r="W12" s="89">
        <f t="shared" si="9"/>
        <v>51.361867704280151</v>
      </c>
      <c r="X12" s="90">
        <f t="shared" si="9"/>
        <v>57.47126436781609</v>
      </c>
      <c r="Y12" s="92">
        <f t="shared" si="9"/>
        <v>54.440154440154444</v>
      </c>
      <c r="Z12" s="221" t="s">
        <v>33</v>
      </c>
      <c r="AA12" s="89">
        <f t="shared" si="10"/>
        <v>31.116687578419072</v>
      </c>
      <c r="AB12" s="90">
        <f t="shared" si="6"/>
        <v>26.378896882494008</v>
      </c>
      <c r="AC12" s="91">
        <f t="shared" si="6"/>
        <v>28.694052728387494</v>
      </c>
    </row>
    <row r="13" spans="1:29" s="86" customFormat="1" ht="12" customHeight="1" x14ac:dyDescent="0.15">
      <c r="A13" s="194" t="s">
        <v>34</v>
      </c>
      <c r="B13" s="170">
        <v>1474</v>
      </c>
      <c r="C13" s="171">
        <v>1498</v>
      </c>
      <c r="D13" s="38">
        <f t="shared" si="0"/>
        <v>2972</v>
      </c>
      <c r="E13" s="170">
        <v>240</v>
      </c>
      <c r="F13" s="171">
        <v>247</v>
      </c>
      <c r="G13" s="38">
        <f t="shared" si="1"/>
        <v>487</v>
      </c>
      <c r="H13" s="170">
        <v>133</v>
      </c>
      <c r="I13" s="171">
        <v>175</v>
      </c>
      <c r="J13" s="38">
        <f t="shared" si="2"/>
        <v>308</v>
      </c>
      <c r="K13" s="170">
        <v>6</v>
      </c>
      <c r="L13" s="171">
        <v>4</v>
      </c>
      <c r="M13" s="38">
        <f t="shared" si="3"/>
        <v>10</v>
      </c>
      <c r="N13" s="170">
        <v>473</v>
      </c>
      <c r="O13" s="171">
        <v>418</v>
      </c>
      <c r="P13" s="38">
        <f t="shared" si="4"/>
        <v>891</v>
      </c>
      <c r="Q13" s="93">
        <f t="shared" si="7"/>
        <v>852</v>
      </c>
      <c r="R13" s="94">
        <f t="shared" si="7"/>
        <v>844</v>
      </c>
      <c r="S13" s="39">
        <f t="shared" si="5"/>
        <v>1696</v>
      </c>
      <c r="T13" s="95">
        <f t="shared" si="8"/>
        <v>57.801899592944373</v>
      </c>
      <c r="U13" s="96">
        <f t="shared" si="8"/>
        <v>56.341789052069423</v>
      </c>
      <c r="V13" s="97">
        <f t="shared" si="8"/>
        <v>57.065948855989234</v>
      </c>
      <c r="W13" s="95">
        <f t="shared" si="9"/>
        <v>43.779342723004696</v>
      </c>
      <c r="X13" s="96">
        <f t="shared" si="9"/>
        <v>50</v>
      </c>
      <c r="Y13" s="98">
        <f t="shared" si="9"/>
        <v>46.875</v>
      </c>
      <c r="Z13" s="222" t="s">
        <v>34</v>
      </c>
      <c r="AA13" s="95">
        <f t="shared" si="10"/>
        <v>32.089552238805972</v>
      </c>
      <c r="AB13" s="96">
        <f t="shared" si="6"/>
        <v>27.903871829105476</v>
      </c>
      <c r="AC13" s="97">
        <f t="shared" si="6"/>
        <v>29.979811574697173</v>
      </c>
    </row>
    <row r="14" spans="1:29" ht="12" customHeight="1" x14ac:dyDescent="0.15">
      <c r="A14" s="195" t="s">
        <v>35</v>
      </c>
      <c r="B14" s="172">
        <v>2054</v>
      </c>
      <c r="C14" s="173">
        <v>2035</v>
      </c>
      <c r="D14" s="3">
        <f t="shared" si="0"/>
        <v>4089</v>
      </c>
      <c r="E14" s="172">
        <v>486</v>
      </c>
      <c r="F14" s="173">
        <v>513</v>
      </c>
      <c r="G14" s="3">
        <f t="shared" si="1"/>
        <v>999</v>
      </c>
      <c r="H14" s="172">
        <v>195</v>
      </c>
      <c r="I14" s="173">
        <v>268</v>
      </c>
      <c r="J14" s="3">
        <f t="shared" si="2"/>
        <v>463</v>
      </c>
      <c r="K14" s="172">
        <v>6</v>
      </c>
      <c r="L14" s="173">
        <v>7</v>
      </c>
      <c r="M14" s="3">
        <f t="shared" si="3"/>
        <v>13</v>
      </c>
      <c r="N14" s="172">
        <v>473</v>
      </c>
      <c r="O14" s="173">
        <v>406</v>
      </c>
      <c r="P14" s="3">
        <f t="shared" si="4"/>
        <v>879</v>
      </c>
      <c r="Q14" s="99">
        <f t="shared" si="7"/>
        <v>1160</v>
      </c>
      <c r="R14" s="100">
        <f t="shared" si="7"/>
        <v>1194</v>
      </c>
      <c r="S14" s="4">
        <f t="shared" si="5"/>
        <v>2354</v>
      </c>
      <c r="T14" s="101">
        <f t="shared" si="8"/>
        <v>56.475170399221028</v>
      </c>
      <c r="U14" s="102">
        <f t="shared" si="8"/>
        <v>58.673218673218678</v>
      </c>
      <c r="V14" s="103">
        <f t="shared" si="8"/>
        <v>57.569087796527263</v>
      </c>
      <c r="W14" s="101">
        <f t="shared" si="9"/>
        <v>58.706896551724142</v>
      </c>
      <c r="X14" s="102">
        <f t="shared" si="9"/>
        <v>65.410385259631482</v>
      </c>
      <c r="Y14" s="104">
        <f t="shared" si="9"/>
        <v>62.107051826677996</v>
      </c>
      <c r="Z14" s="223" t="s">
        <v>35</v>
      </c>
      <c r="AA14" s="101">
        <f t="shared" si="10"/>
        <v>23.028237585199609</v>
      </c>
      <c r="AB14" s="102">
        <f t="shared" si="6"/>
        <v>19.95085995085995</v>
      </c>
      <c r="AC14" s="103">
        <f t="shared" si="6"/>
        <v>21.496698459280996</v>
      </c>
    </row>
    <row r="15" spans="1:29" s="86" customFormat="1" ht="12" customHeight="1" x14ac:dyDescent="0.15">
      <c r="A15" s="196" t="s">
        <v>36</v>
      </c>
      <c r="B15" s="174">
        <v>543</v>
      </c>
      <c r="C15" s="175">
        <v>591</v>
      </c>
      <c r="D15" s="42">
        <f t="shared" si="0"/>
        <v>1134</v>
      </c>
      <c r="E15" s="174">
        <v>71</v>
      </c>
      <c r="F15" s="175">
        <v>53</v>
      </c>
      <c r="G15" s="42">
        <f t="shared" si="1"/>
        <v>124</v>
      </c>
      <c r="H15" s="174">
        <v>84</v>
      </c>
      <c r="I15" s="175">
        <v>119</v>
      </c>
      <c r="J15" s="42">
        <f t="shared" si="2"/>
        <v>203</v>
      </c>
      <c r="K15" s="174">
        <v>3</v>
      </c>
      <c r="L15" s="175">
        <v>2</v>
      </c>
      <c r="M15" s="42">
        <f t="shared" si="3"/>
        <v>5</v>
      </c>
      <c r="N15" s="174">
        <v>205</v>
      </c>
      <c r="O15" s="175">
        <v>196</v>
      </c>
      <c r="P15" s="42">
        <f t="shared" si="4"/>
        <v>401</v>
      </c>
      <c r="Q15" s="105">
        <f t="shared" si="7"/>
        <v>363</v>
      </c>
      <c r="R15" s="106">
        <f t="shared" si="7"/>
        <v>370</v>
      </c>
      <c r="S15" s="43">
        <f t="shared" si="5"/>
        <v>733</v>
      </c>
      <c r="T15" s="107">
        <f t="shared" si="8"/>
        <v>66.850828729281758</v>
      </c>
      <c r="U15" s="108">
        <f t="shared" si="8"/>
        <v>62.605752961082906</v>
      </c>
      <c r="V15" s="109">
        <f t="shared" si="8"/>
        <v>64.638447971781304</v>
      </c>
      <c r="W15" s="107">
        <f t="shared" si="9"/>
        <v>42.699724517906333</v>
      </c>
      <c r="X15" s="108">
        <f t="shared" si="9"/>
        <v>46.486486486486491</v>
      </c>
      <c r="Y15" s="110">
        <f t="shared" si="9"/>
        <v>44.611186903137792</v>
      </c>
      <c r="Z15" s="224" t="s">
        <v>97</v>
      </c>
      <c r="AA15" s="107">
        <f t="shared" si="10"/>
        <v>37.753222836095759</v>
      </c>
      <c r="AB15" s="108">
        <f t="shared" si="6"/>
        <v>33.16412859560068</v>
      </c>
      <c r="AC15" s="109">
        <f t="shared" si="6"/>
        <v>35.361552028218696</v>
      </c>
    </row>
    <row r="16" spans="1:29" ht="12" customHeight="1" x14ac:dyDescent="0.15">
      <c r="A16" s="193" t="s">
        <v>37</v>
      </c>
      <c r="B16" s="176">
        <v>505</v>
      </c>
      <c r="C16" s="177">
        <v>534</v>
      </c>
      <c r="D16" s="1">
        <f t="shared" si="0"/>
        <v>1039</v>
      </c>
      <c r="E16" s="176">
        <v>56</v>
      </c>
      <c r="F16" s="177">
        <v>47</v>
      </c>
      <c r="G16" s="1">
        <f t="shared" si="1"/>
        <v>103</v>
      </c>
      <c r="H16" s="176">
        <v>72</v>
      </c>
      <c r="I16" s="177">
        <v>104</v>
      </c>
      <c r="J16" s="1">
        <f t="shared" si="2"/>
        <v>176</v>
      </c>
      <c r="K16" s="176">
        <v>0</v>
      </c>
      <c r="L16" s="177">
        <v>0</v>
      </c>
      <c r="M16" s="1">
        <f t="shared" si="3"/>
        <v>0</v>
      </c>
      <c r="N16" s="176">
        <v>169</v>
      </c>
      <c r="O16" s="177">
        <v>147</v>
      </c>
      <c r="P16" s="1">
        <f t="shared" si="4"/>
        <v>316</v>
      </c>
      <c r="Q16" s="87">
        <f t="shared" si="7"/>
        <v>297</v>
      </c>
      <c r="R16" s="88">
        <f t="shared" si="7"/>
        <v>298</v>
      </c>
      <c r="S16" s="2">
        <f t="shared" si="5"/>
        <v>595</v>
      </c>
      <c r="T16" s="89">
        <f t="shared" si="8"/>
        <v>58.811881188118811</v>
      </c>
      <c r="U16" s="90">
        <f t="shared" si="8"/>
        <v>55.805243445692888</v>
      </c>
      <c r="V16" s="91">
        <f t="shared" si="8"/>
        <v>57.266602502406158</v>
      </c>
      <c r="W16" s="89">
        <f t="shared" si="9"/>
        <v>43.097643097643093</v>
      </c>
      <c r="X16" s="90">
        <f t="shared" si="9"/>
        <v>50.671140939597315</v>
      </c>
      <c r="Y16" s="92">
        <f t="shared" si="9"/>
        <v>46.890756302521005</v>
      </c>
      <c r="Z16" s="221" t="s">
        <v>98</v>
      </c>
      <c r="AA16" s="89">
        <f t="shared" si="10"/>
        <v>33.46534653465347</v>
      </c>
      <c r="AB16" s="90">
        <f t="shared" si="6"/>
        <v>27.528089887640451</v>
      </c>
      <c r="AC16" s="91">
        <f t="shared" si="6"/>
        <v>30.41385948026949</v>
      </c>
    </row>
    <row r="17" spans="1:29" s="86" customFormat="1" ht="12" customHeight="1" x14ac:dyDescent="0.15">
      <c r="A17" s="194" t="s">
        <v>38</v>
      </c>
      <c r="B17" s="178">
        <v>1887</v>
      </c>
      <c r="C17" s="179">
        <v>1802</v>
      </c>
      <c r="D17" s="38">
        <f t="shared" si="0"/>
        <v>3689</v>
      </c>
      <c r="E17" s="178">
        <v>288</v>
      </c>
      <c r="F17" s="179">
        <v>273</v>
      </c>
      <c r="G17" s="38">
        <f t="shared" si="1"/>
        <v>561</v>
      </c>
      <c r="H17" s="178">
        <v>247</v>
      </c>
      <c r="I17" s="179">
        <v>326</v>
      </c>
      <c r="J17" s="38">
        <f t="shared" si="2"/>
        <v>573</v>
      </c>
      <c r="K17" s="178">
        <v>9</v>
      </c>
      <c r="L17" s="179">
        <v>5</v>
      </c>
      <c r="M17" s="38">
        <f t="shared" si="3"/>
        <v>14</v>
      </c>
      <c r="N17" s="178">
        <v>507</v>
      </c>
      <c r="O17" s="179">
        <v>383</v>
      </c>
      <c r="P17" s="38">
        <f t="shared" si="4"/>
        <v>890</v>
      </c>
      <c r="Q17" s="93">
        <f t="shared" si="7"/>
        <v>1051</v>
      </c>
      <c r="R17" s="94">
        <f t="shared" si="7"/>
        <v>987</v>
      </c>
      <c r="S17" s="39">
        <f t="shared" si="5"/>
        <v>2038</v>
      </c>
      <c r="T17" s="95">
        <f t="shared" si="8"/>
        <v>55.696873343932161</v>
      </c>
      <c r="U17" s="96">
        <f t="shared" si="8"/>
        <v>54.77247502774695</v>
      </c>
      <c r="V17" s="97">
        <f t="shared" si="8"/>
        <v>55.245323936026026</v>
      </c>
      <c r="W17" s="95">
        <f t="shared" si="9"/>
        <v>50.903901046622266</v>
      </c>
      <c r="X17" s="96">
        <f t="shared" si="9"/>
        <v>60.688956433637287</v>
      </c>
      <c r="Y17" s="98">
        <f t="shared" si="9"/>
        <v>55.642787046123651</v>
      </c>
      <c r="Z17" s="222" t="s">
        <v>99</v>
      </c>
      <c r="AA17" s="95">
        <f t="shared" si="10"/>
        <v>26.868044515103339</v>
      </c>
      <c r="AB17" s="96">
        <f t="shared" si="6"/>
        <v>21.254162042175363</v>
      </c>
      <c r="AC17" s="97">
        <f t="shared" si="6"/>
        <v>24.125779343995664</v>
      </c>
    </row>
    <row r="18" spans="1:29" ht="12" customHeight="1" x14ac:dyDescent="0.15">
      <c r="A18" s="193" t="s">
        <v>39</v>
      </c>
      <c r="B18" s="176">
        <v>141</v>
      </c>
      <c r="C18" s="177">
        <v>139</v>
      </c>
      <c r="D18" s="1">
        <f t="shared" si="0"/>
        <v>280</v>
      </c>
      <c r="E18" s="176">
        <v>28</v>
      </c>
      <c r="F18" s="177">
        <v>25</v>
      </c>
      <c r="G18" s="1">
        <f t="shared" si="1"/>
        <v>53</v>
      </c>
      <c r="H18" s="176">
        <v>15</v>
      </c>
      <c r="I18" s="177">
        <v>29</v>
      </c>
      <c r="J18" s="1">
        <f t="shared" si="2"/>
        <v>44</v>
      </c>
      <c r="K18" s="176">
        <v>2</v>
      </c>
      <c r="L18" s="177">
        <v>0</v>
      </c>
      <c r="M18" s="1">
        <f t="shared" si="3"/>
        <v>2</v>
      </c>
      <c r="N18" s="176">
        <v>53</v>
      </c>
      <c r="O18" s="177">
        <v>45</v>
      </c>
      <c r="P18" s="1">
        <f t="shared" si="4"/>
        <v>98</v>
      </c>
      <c r="Q18" s="87">
        <f t="shared" si="7"/>
        <v>98</v>
      </c>
      <c r="R18" s="88">
        <f t="shared" si="7"/>
        <v>99</v>
      </c>
      <c r="S18" s="2">
        <f t="shared" si="5"/>
        <v>197</v>
      </c>
      <c r="T18" s="89">
        <f t="shared" si="8"/>
        <v>69.503546099290787</v>
      </c>
      <c r="U18" s="90">
        <f t="shared" si="8"/>
        <v>71.223021582733821</v>
      </c>
      <c r="V18" s="91">
        <f t="shared" si="8"/>
        <v>70.357142857142861</v>
      </c>
      <c r="W18" s="89">
        <f t="shared" si="9"/>
        <v>43.877551020408163</v>
      </c>
      <c r="X18" s="90">
        <f t="shared" si="9"/>
        <v>54.54545454545454</v>
      </c>
      <c r="Y18" s="92">
        <f t="shared" si="9"/>
        <v>49.238578680203041</v>
      </c>
      <c r="Z18" s="221" t="s">
        <v>100</v>
      </c>
      <c r="AA18" s="89">
        <f t="shared" si="10"/>
        <v>37.588652482269502</v>
      </c>
      <c r="AB18" s="90">
        <f t="shared" si="6"/>
        <v>32.374100719424462</v>
      </c>
      <c r="AC18" s="91">
        <f t="shared" si="6"/>
        <v>35</v>
      </c>
    </row>
    <row r="19" spans="1:29" s="86" customFormat="1" ht="12" customHeight="1" x14ac:dyDescent="0.15">
      <c r="A19" s="197" t="s">
        <v>40</v>
      </c>
      <c r="B19" s="180">
        <v>1903</v>
      </c>
      <c r="C19" s="181">
        <v>1600</v>
      </c>
      <c r="D19" s="46">
        <f t="shared" si="0"/>
        <v>3503</v>
      </c>
      <c r="E19" s="180">
        <v>236</v>
      </c>
      <c r="F19" s="181">
        <v>218</v>
      </c>
      <c r="G19" s="46">
        <f t="shared" si="1"/>
        <v>454</v>
      </c>
      <c r="H19" s="180">
        <v>237</v>
      </c>
      <c r="I19" s="181">
        <v>265</v>
      </c>
      <c r="J19" s="46">
        <f t="shared" si="2"/>
        <v>502</v>
      </c>
      <c r="K19" s="180">
        <v>8</v>
      </c>
      <c r="L19" s="181">
        <v>5</v>
      </c>
      <c r="M19" s="46">
        <f t="shared" si="3"/>
        <v>13</v>
      </c>
      <c r="N19" s="180">
        <v>512</v>
      </c>
      <c r="O19" s="181">
        <v>395</v>
      </c>
      <c r="P19" s="46">
        <f t="shared" si="4"/>
        <v>907</v>
      </c>
      <c r="Q19" s="111">
        <f t="shared" si="7"/>
        <v>993</v>
      </c>
      <c r="R19" s="112">
        <f t="shared" si="7"/>
        <v>883</v>
      </c>
      <c r="S19" s="47">
        <f t="shared" si="5"/>
        <v>1876</v>
      </c>
      <c r="T19" s="113">
        <f t="shared" si="8"/>
        <v>52.180767209668943</v>
      </c>
      <c r="U19" s="114">
        <f t="shared" si="8"/>
        <v>55.1875</v>
      </c>
      <c r="V19" s="115">
        <f t="shared" si="8"/>
        <v>53.554096488723943</v>
      </c>
      <c r="W19" s="113">
        <f t="shared" si="9"/>
        <v>47.633434038267872</v>
      </c>
      <c r="X19" s="114">
        <f t="shared" si="9"/>
        <v>54.699886749716875</v>
      </c>
      <c r="Y19" s="116">
        <f t="shared" si="9"/>
        <v>50.959488272921106</v>
      </c>
      <c r="Z19" s="225" t="s">
        <v>101</v>
      </c>
      <c r="AA19" s="113">
        <f t="shared" si="10"/>
        <v>26.904887020493955</v>
      </c>
      <c r="AB19" s="114">
        <f t="shared" si="6"/>
        <v>24.6875</v>
      </c>
      <c r="AC19" s="115">
        <f t="shared" si="6"/>
        <v>25.892092492149587</v>
      </c>
    </row>
    <row r="20" spans="1:29" ht="12" customHeight="1" x14ac:dyDescent="0.15">
      <c r="A20" s="198" t="s">
        <v>41</v>
      </c>
      <c r="B20" s="182">
        <v>655</v>
      </c>
      <c r="C20" s="183">
        <v>651</v>
      </c>
      <c r="D20" s="28">
        <f t="shared" si="0"/>
        <v>1306</v>
      </c>
      <c r="E20" s="182">
        <v>112</v>
      </c>
      <c r="F20" s="183">
        <v>124</v>
      </c>
      <c r="G20" s="28">
        <f t="shared" si="1"/>
        <v>236</v>
      </c>
      <c r="H20" s="182">
        <v>54</v>
      </c>
      <c r="I20" s="183">
        <v>76</v>
      </c>
      <c r="J20" s="28">
        <f t="shared" si="2"/>
        <v>130</v>
      </c>
      <c r="K20" s="182">
        <v>3</v>
      </c>
      <c r="L20" s="183">
        <v>5</v>
      </c>
      <c r="M20" s="28">
        <f t="shared" si="3"/>
        <v>8</v>
      </c>
      <c r="N20" s="182">
        <v>234</v>
      </c>
      <c r="O20" s="183">
        <v>193</v>
      </c>
      <c r="P20" s="28">
        <f t="shared" si="4"/>
        <v>427</v>
      </c>
      <c r="Q20" s="117">
        <f t="shared" si="7"/>
        <v>403</v>
      </c>
      <c r="R20" s="118">
        <f t="shared" si="7"/>
        <v>398</v>
      </c>
      <c r="S20" s="29">
        <f t="shared" si="5"/>
        <v>801</v>
      </c>
      <c r="T20" s="119">
        <f t="shared" si="8"/>
        <v>61.526717557251906</v>
      </c>
      <c r="U20" s="120">
        <f t="shared" si="8"/>
        <v>61.136712749615974</v>
      </c>
      <c r="V20" s="121">
        <f t="shared" si="8"/>
        <v>61.332312404287904</v>
      </c>
      <c r="W20" s="119">
        <f t="shared" si="9"/>
        <v>41.191066997518611</v>
      </c>
      <c r="X20" s="120">
        <f t="shared" si="9"/>
        <v>50.251256281407031</v>
      </c>
      <c r="Y20" s="122">
        <f t="shared" si="9"/>
        <v>45.692883895131089</v>
      </c>
      <c r="Z20" s="226" t="s">
        <v>102</v>
      </c>
      <c r="AA20" s="119">
        <f t="shared" si="10"/>
        <v>35.725190839694655</v>
      </c>
      <c r="AB20" s="120">
        <f t="shared" si="6"/>
        <v>29.64669738863287</v>
      </c>
      <c r="AC20" s="121">
        <f t="shared" si="6"/>
        <v>32.695252679938747</v>
      </c>
    </row>
    <row r="21" spans="1:29" s="86" customFormat="1" ht="12" customHeight="1" x14ac:dyDescent="0.15">
      <c r="A21" s="194" t="s">
        <v>42</v>
      </c>
      <c r="B21" s="178">
        <v>463</v>
      </c>
      <c r="C21" s="179">
        <v>442</v>
      </c>
      <c r="D21" s="38">
        <f t="shared" si="0"/>
        <v>905</v>
      </c>
      <c r="E21" s="178">
        <v>101</v>
      </c>
      <c r="F21" s="179">
        <v>105</v>
      </c>
      <c r="G21" s="38">
        <f t="shared" si="1"/>
        <v>206</v>
      </c>
      <c r="H21" s="178">
        <v>49</v>
      </c>
      <c r="I21" s="179">
        <v>63</v>
      </c>
      <c r="J21" s="38">
        <f t="shared" si="2"/>
        <v>112</v>
      </c>
      <c r="K21" s="178">
        <v>1</v>
      </c>
      <c r="L21" s="179">
        <v>1</v>
      </c>
      <c r="M21" s="38">
        <f t="shared" si="3"/>
        <v>2</v>
      </c>
      <c r="N21" s="178">
        <v>135</v>
      </c>
      <c r="O21" s="179">
        <v>121</v>
      </c>
      <c r="P21" s="38">
        <f t="shared" si="4"/>
        <v>256</v>
      </c>
      <c r="Q21" s="93">
        <f t="shared" si="7"/>
        <v>286</v>
      </c>
      <c r="R21" s="94">
        <f t="shared" si="7"/>
        <v>290</v>
      </c>
      <c r="S21" s="39">
        <f t="shared" si="5"/>
        <v>576</v>
      </c>
      <c r="T21" s="95">
        <f t="shared" si="8"/>
        <v>61.77105831533477</v>
      </c>
      <c r="U21" s="96">
        <f t="shared" si="8"/>
        <v>65.610859728506782</v>
      </c>
      <c r="V21" s="97">
        <f t="shared" si="8"/>
        <v>63.646408839778999</v>
      </c>
      <c r="W21" s="95">
        <f t="shared" si="9"/>
        <v>52.447552447552447</v>
      </c>
      <c r="X21" s="96">
        <f t="shared" si="9"/>
        <v>57.931034482758626</v>
      </c>
      <c r="Y21" s="98">
        <f t="shared" si="9"/>
        <v>55.208333333333336</v>
      </c>
      <c r="Z21" s="222" t="s">
        <v>103</v>
      </c>
      <c r="AA21" s="95">
        <f t="shared" si="10"/>
        <v>29.15766738660907</v>
      </c>
      <c r="AB21" s="96">
        <f t="shared" si="6"/>
        <v>27.375565610859731</v>
      </c>
      <c r="AC21" s="97">
        <f t="shared" si="6"/>
        <v>28.28729281767956</v>
      </c>
    </row>
    <row r="22" spans="1:29" ht="12" customHeight="1" x14ac:dyDescent="0.15">
      <c r="A22" s="195" t="s">
        <v>43</v>
      </c>
      <c r="B22" s="184">
        <v>400</v>
      </c>
      <c r="C22" s="185">
        <v>364</v>
      </c>
      <c r="D22" s="3">
        <f t="shared" si="0"/>
        <v>764</v>
      </c>
      <c r="E22" s="184">
        <v>58</v>
      </c>
      <c r="F22" s="185">
        <v>47</v>
      </c>
      <c r="G22" s="3">
        <f t="shared" si="1"/>
        <v>105</v>
      </c>
      <c r="H22" s="184">
        <v>39</v>
      </c>
      <c r="I22" s="185">
        <v>49</v>
      </c>
      <c r="J22" s="3">
        <f t="shared" si="2"/>
        <v>88</v>
      </c>
      <c r="K22" s="184">
        <v>1</v>
      </c>
      <c r="L22" s="185">
        <v>0</v>
      </c>
      <c r="M22" s="3">
        <f t="shared" si="3"/>
        <v>1</v>
      </c>
      <c r="N22" s="184">
        <v>146</v>
      </c>
      <c r="O22" s="185">
        <v>116</v>
      </c>
      <c r="P22" s="3">
        <f t="shared" si="4"/>
        <v>262</v>
      </c>
      <c r="Q22" s="99">
        <f t="shared" si="7"/>
        <v>244</v>
      </c>
      <c r="R22" s="100">
        <f t="shared" si="7"/>
        <v>212</v>
      </c>
      <c r="S22" s="4">
        <f t="shared" si="5"/>
        <v>456</v>
      </c>
      <c r="T22" s="101">
        <f t="shared" si="8"/>
        <v>61</v>
      </c>
      <c r="U22" s="102">
        <f t="shared" si="8"/>
        <v>58.241758241758248</v>
      </c>
      <c r="V22" s="103">
        <f t="shared" si="8"/>
        <v>59.685863874345543</v>
      </c>
      <c r="W22" s="101">
        <f t="shared" si="9"/>
        <v>39.754098360655739</v>
      </c>
      <c r="X22" s="102">
        <f t="shared" si="9"/>
        <v>45.283018867924532</v>
      </c>
      <c r="Y22" s="104">
        <f t="shared" si="9"/>
        <v>42.324561403508767</v>
      </c>
      <c r="Z22" s="223" t="s">
        <v>104</v>
      </c>
      <c r="AA22" s="101">
        <f t="shared" si="10"/>
        <v>36.5</v>
      </c>
      <c r="AB22" s="102">
        <f t="shared" si="6"/>
        <v>31.868131868131865</v>
      </c>
      <c r="AC22" s="103">
        <f t="shared" si="6"/>
        <v>34.293193717277489</v>
      </c>
    </row>
    <row r="23" spans="1:29" s="86" customFormat="1" ht="12" customHeight="1" x14ac:dyDescent="0.15">
      <c r="A23" s="196" t="s">
        <v>44</v>
      </c>
      <c r="B23" s="174">
        <v>321</v>
      </c>
      <c r="C23" s="175">
        <v>395</v>
      </c>
      <c r="D23" s="42">
        <f t="shared" si="0"/>
        <v>716</v>
      </c>
      <c r="E23" s="174">
        <v>62</v>
      </c>
      <c r="F23" s="175">
        <v>69</v>
      </c>
      <c r="G23" s="42">
        <f t="shared" si="1"/>
        <v>131</v>
      </c>
      <c r="H23" s="174">
        <v>20</v>
      </c>
      <c r="I23" s="175">
        <v>28</v>
      </c>
      <c r="J23" s="42">
        <f t="shared" si="2"/>
        <v>48</v>
      </c>
      <c r="K23" s="174">
        <v>1</v>
      </c>
      <c r="L23" s="175">
        <v>5</v>
      </c>
      <c r="M23" s="42">
        <f t="shared" si="3"/>
        <v>6</v>
      </c>
      <c r="N23" s="174">
        <v>147</v>
      </c>
      <c r="O23" s="175">
        <v>143</v>
      </c>
      <c r="P23" s="42">
        <f t="shared" si="4"/>
        <v>290</v>
      </c>
      <c r="Q23" s="105">
        <f t="shared" si="7"/>
        <v>230</v>
      </c>
      <c r="R23" s="106">
        <f t="shared" si="7"/>
        <v>245</v>
      </c>
      <c r="S23" s="43">
        <f t="shared" si="5"/>
        <v>475</v>
      </c>
      <c r="T23" s="107">
        <f t="shared" si="8"/>
        <v>71.651090342679126</v>
      </c>
      <c r="U23" s="108">
        <f t="shared" si="8"/>
        <v>62.025316455696199</v>
      </c>
      <c r="V23" s="109">
        <f t="shared" si="8"/>
        <v>66.340782122905026</v>
      </c>
      <c r="W23" s="107">
        <f t="shared" si="9"/>
        <v>35.652173913043477</v>
      </c>
      <c r="X23" s="108">
        <f t="shared" si="9"/>
        <v>39.591836734693878</v>
      </c>
      <c r="Y23" s="110">
        <f t="shared" si="9"/>
        <v>37.684210526315788</v>
      </c>
      <c r="Z23" s="224" t="s">
        <v>105</v>
      </c>
      <c r="AA23" s="107">
        <f t="shared" si="10"/>
        <v>45.794392523364486</v>
      </c>
      <c r="AB23" s="108">
        <f t="shared" si="6"/>
        <v>36.202531645569621</v>
      </c>
      <c r="AC23" s="109">
        <f t="shared" si="6"/>
        <v>40.502793296089386</v>
      </c>
    </row>
    <row r="24" spans="1:29" ht="12" customHeight="1" x14ac:dyDescent="0.15">
      <c r="A24" s="195" t="s">
        <v>45</v>
      </c>
      <c r="B24" s="184">
        <v>52</v>
      </c>
      <c r="C24" s="185">
        <v>52</v>
      </c>
      <c r="D24" s="3">
        <f t="shared" si="0"/>
        <v>104</v>
      </c>
      <c r="E24" s="184">
        <v>9</v>
      </c>
      <c r="F24" s="185">
        <v>6</v>
      </c>
      <c r="G24" s="3">
        <f t="shared" si="1"/>
        <v>15</v>
      </c>
      <c r="H24" s="184">
        <v>2</v>
      </c>
      <c r="I24" s="185">
        <v>5</v>
      </c>
      <c r="J24" s="3">
        <f t="shared" si="2"/>
        <v>7</v>
      </c>
      <c r="K24" s="184">
        <v>0</v>
      </c>
      <c r="L24" s="185">
        <v>0</v>
      </c>
      <c r="M24" s="3">
        <f t="shared" si="3"/>
        <v>0</v>
      </c>
      <c r="N24" s="184">
        <v>33</v>
      </c>
      <c r="O24" s="185">
        <v>29</v>
      </c>
      <c r="P24" s="3">
        <f t="shared" si="4"/>
        <v>62</v>
      </c>
      <c r="Q24" s="99">
        <f t="shared" si="7"/>
        <v>44</v>
      </c>
      <c r="R24" s="100">
        <f t="shared" si="7"/>
        <v>40</v>
      </c>
      <c r="S24" s="4">
        <f t="shared" si="5"/>
        <v>84</v>
      </c>
      <c r="T24" s="101">
        <f t="shared" si="8"/>
        <v>84.615384615384613</v>
      </c>
      <c r="U24" s="102">
        <f t="shared" si="8"/>
        <v>76.923076923076934</v>
      </c>
      <c r="V24" s="103">
        <f t="shared" si="8"/>
        <v>80.769230769230774</v>
      </c>
      <c r="W24" s="101">
        <f t="shared" si="9"/>
        <v>25</v>
      </c>
      <c r="X24" s="102">
        <f t="shared" si="9"/>
        <v>27.500000000000004</v>
      </c>
      <c r="Y24" s="104">
        <f t="shared" si="9"/>
        <v>26.190476190476193</v>
      </c>
      <c r="Z24" s="223" t="s">
        <v>106</v>
      </c>
      <c r="AA24" s="101">
        <f t="shared" si="10"/>
        <v>63.46153846153846</v>
      </c>
      <c r="AB24" s="102">
        <f t="shared" si="6"/>
        <v>55.769230769230774</v>
      </c>
      <c r="AC24" s="103">
        <f t="shared" si="6"/>
        <v>59.615384615384613</v>
      </c>
    </row>
    <row r="25" spans="1:29" s="86" customFormat="1" ht="12" customHeight="1" x14ac:dyDescent="0.15">
      <c r="A25" s="196" t="s">
        <v>46</v>
      </c>
      <c r="B25" s="174">
        <v>243</v>
      </c>
      <c r="C25" s="175">
        <v>253</v>
      </c>
      <c r="D25" s="42">
        <f t="shared" si="0"/>
        <v>496</v>
      </c>
      <c r="E25" s="174">
        <v>55</v>
      </c>
      <c r="F25" s="175">
        <v>53</v>
      </c>
      <c r="G25" s="42">
        <f t="shared" si="1"/>
        <v>108</v>
      </c>
      <c r="H25" s="174">
        <v>18</v>
      </c>
      <c r="I25" s="175">
        <v>26</v>
      </c>
      <c r="J25" s="42">
        <f t="shared" si="2"/>
        <v>44</v>
      </c>
      <c r="K25" s="174">
        <v>0</v>
      </c>
      <c r="L25" s="175">
        <v>3</v>
      </c>
      <c r="M25" s="42">
        <f t="shared" si="3"/>
        <v>3</v>
      </c>
      <c r="N25" s="174">
        <v>84</v>
      </c>
      <c r="O25" s="175">
        <v>74</v>
      </c>
      <c r="P25" s="42">
        <f t="shared" si="4"/>
        <v>158</v>
      </c>
      <c r="Q25" s="105">
        <f t="shared" si="7"/>
        <v>157</v>
      </c>
      <c r="R25" s="106">
        <f t="shared" si="7"/>
        <v>156</v>
      </c>
      <c r="S25" s="43">
        <f t="shared" si="5"/>
        <v>313</v>
      </c>
      <c r="T25" s="107">
        <f t="shared" si="8"/>
        <v>64.609053497942384</v>
      </c>
      <c r="U25" s="108">
        <f t="shared" si="8"/>
        <v>61.660079051383399</v>
      </c>
      <c r="V25" s="109">
        <f t="shared" si="8"/>
        <v>63.104838709677423</v>
      </c>
      <c r="W25" s="107">
        <f t="shared" si="9"/>
        <v>46.496815286624205</v>
      </c>
      <c r="X25" s="108">
        <f t="shared" si="9"/>
        <v>50.641025641025635</v>
      </c>
      <c r="Y25" s="110">
        <f t="shared" si="9"/>
        <v>48.562300319488813</v>
      </c>
      <c r="Z25" s="224" t="s">
        <v>107</v>
      </c>
      <c r="AA25" s="107">
        <f t="shared" si="10"/>
        <v>34.567901234567898</v>
      </c>
      <c r="AB25" s="108">
        <f t="shared" si="6"/>
        <v>29.249011857707508</v>
      </c>
      <c r="AC25" s="109">
        <f t="shared" si="6"/>
        <v>31.85483870967742</v>
      </c>
    </row>
    <row r="26" spans="1:29" ht="12" customHeight="1" x14ac:dyDescent="0.15">
      <c r="A26" s="195" t="s">
        <v>47</v>
      </c>
      <c r="B26" s="184">
        <v>116</v>
      </c>
      <c r="C26" s="185">
        <v>112</v>
      </c>
      <c r="D26" s="3">
        <f t="shared" si="0"/>
        <v>228</v>
      </c>
      <c r="E26" s="184">
        <v>32</v>
      </c>
      <c r="F26" s="185">
        <v>22</v>
      </c>
      <c r="G26" s="3">
        <f t="shared" si="1"/>
        <v>54</v>
      </c>
      <c r="H26" s="184">
        <v>15</v>
      </c>
      <c r="I26" s="185">
        <v>17</v>
      </c>
      <c r="J26" s="3">
        <f t="shared" si="2"/>
        <v>32</v>
      </c>
      <c r="K26" s="184">
        <v>0</v>
      </c>
      <c r="L26" s="185">
        <v>1</v>
      </c>
      <c r="M26" s="3">
        <f t="shared" si="3"/>
        <v>1</v>
      </c>
      <c r="N26" s="184">
        <v>33</v>
      </c>
      <c r="O26" s="185">
        <v>23</v>
      </c>
      <c r="P26" s="3">
        <f t="shared" si="4"/>
        <v>56</v>
      </c>
      <c r="Q26" s="99">
        <f t="shared" si="7"/>
        <v>80</v>
      </c>
      <c r="R26" s="100">
        <f t="shared" si="7"/>
        <v>63</v>
      </c>
      <c r="S26" s="4">
        <f t="shared" si="5"/>
        <v>143</v>
      </c>
      <c r="T26" s="101">
        <f t="shared" si="8"/>
        <v>68.965517241379317</v>
      </c>
      <c r="U26" s="102">
        <f t="shared" si="8"/>
        <v>56.25</v>
      </c>
      <c r="V26" s="103">
        <f t="shared" si="8"/>
        <v>62.719298245614027</v>
      </c>
      <c r="W26" s="101">
        <f t="shared" si="9"/>
        <v>58.75</v>
      </c>
      <c r="X26" s="102">
        <f t="shared" si="9"/>
        <v>61.904761904761905</v>
      </c>
      <c r="Y26" s="104">
        <f t="shared" si="9"/>
        <v>60.139860139860133</v>
      </c>
      <c r="Z26" s="223" t="s">
        <v>108</v>
      </c>
      <c r="AA26" s="101">
        <f t="shared" si="10"/>
        <v>28.448275862068968</v>
      </c>
      <c r="AB26" s="102">
        <f t="shared" si="6"/>
        <v>20.535714285714285</v>
      </c>
      <c r="AC26" s="103">
        <f t="shared" si="6"/>
        <v>24.561403508771928</v>
      </c>
    </row>
    <row r="27" spans="1:29" s="86" customFormat="1" ht="12" customHeight="1" x14ac:dyDescent="0.15">
      <c r="A27" s="196" t="s">
        <v>48</v>
      </c>
      <c r="B27" s="174">
        <v>210</v>
      </c>
      <c r="C27" s="175">
        <v>230</v>
      </c>
      <c r="D27" s="42">
        <f t="shared" si="0"/>
        <v>440</v>
      </c>
      <c r="E27" s="174">
        <v>45</v>
      </c>
      <c r="F27" s="175">
        <v>53</v>
      </c>
      <c r="G27" s="42">
        <f t="shared" si="1"/>
        <v>98</v>
      </c>
      <c r="H27" s="174">
        <v>11</v>
      </c>
      <c r="I27" s="175">
        <v>18</v>
      </c>
      <c r="J27" s="42">
        <f t="shared" si="2"/>
        <v>29</v>
      </c>
      <c r="K27" s="174">
        <v>3</v>
      </c>
      <c r="L27" s="175">
        <v>4</v>
      </c>
      <c r="M27" s="42">
        <f t="shared" si="3"/>
        <v>7</v>
      </c>
      <c r="N27" s="174">
        <v>93</v>
      </c>
      <c r="O27" s="175">
        <v>80</v>
      </c>
      <c r="P27" s="42">
        <f t="shared" si="4"/>
        <v>173</v>
      </c>
      <c r="Q27" s="105">
        <f t="shared" si="7"/>
        <v>152</v>
      </c>
      <c r="R27" s="106">
        <f t="shared" si="7"/>
        <v>155</v>
      </c>
      <c r="S27" s="43">
        <f t="shared" si="5"/>
        <v>307</v>
      </c>
      <c r="T27" s="107">
        <f t="shared" si="8"/>
        <v>72.38095238095238</v>
      </c>
      <c r="U27" s="108">
        <f t="shared" si="8"/>
        <v>67.391304347826093</v>
      </c>
      <c r="V27" s="109">
        <f t="shared" si="8"/>
        <v>69.77272727272728</v>
      </c>
      <c r="W27" s="107">
        <f t="shared" si="9"/>
        <v>36.84210526315789</v>
      </c>
      <c r="X27" s="108">
        <f t="shared" si="9"/>
        <v>45.806451612903224</v>
      </c>
      <c r="Y27" s="110">
        <f t="shared" si="9"/>
        <v>41.368078175895768</v>
      </c>
      <c r="Z27" s="224" t="s">
        <v>109</v>
      </c>
      <c r="AA27" s="107">
        <f t="shared" si="10"/>
        <v>44.285714285714285</v>
      </c>
      <c r="AB27" s="108">
        <f t="shared" si="6"/>
        <v>34.782608695652172</v>
      </c>
      <c r="AC27" s="109">
        <f t="shared" si="6"/>
        <v>39.31818181818182</v>
      </c>
    </row>
    <row r="28" spans="1:29" ht="12" customHeight="1" x14ac:dyDescent="0.15">
      <c r="A28" s="193" t="s">
        <v>49</v>
      </c>
      <c r="B28" s="176">
        <v>134</v>
      </c>
      <c r="C28" s="177">
        <v>108</v>
      </c>
      <c r="D28" s="1">
        <f t="shared" si="0"/>
        <v>242</v>
      </c>
      <c r="E28" s="176">
        <v>37</v>
      </c>
      <c r="F28" s="177">
        <v>21</v>
      </c>
      <c r="G28" s="1">
        <f t="shared" si="1"/>
        <v>58</v>
      </c>
      <c r="H28" s="176">
        <v>11</v>
      </c>
      <c r="I28" s="177">
        <v>11</v>
      </c>
      <c r="J28" s="1">
        <f t="shared" si="2"/>
        <v>22</v>
      </c>
      <c r="K28" s="176">
        <v>0</v>
      </c>
      <c r="L28" s="177">
        <v>0</v>
      </c>
      <c r="M28" s="1">
        <f t="shared" si="3"/>
        <v>0</v>
      </c>
      <c r="N28" s="176">
        <v>49</v>
      </c>
      <c r="O28" s="177">
        <v>30</v>
      </c>
      <c r="P28" s="1">
        <f t="shared" si="4"/>
        <v>79</v>
      </c>
      <c r="Q28" s="87">
        <f t="shared" si="7"/>
        <v>97</v>
      </c>
      <c r="R28" s="88">
        <f t="shared" si="7"/>
        <v>62</v>
      </c>
      <c r="S28" s="2">
        <f t="shared" si="5"/>
        <v>159</v>
      </c>
      <c r="T28" s="89">
        <f t="shared" si="8"/>
        <v>72.388059701492537</v>
      </c>
      <c r="U28" s="90">
        <f t="shared" si="8"/>
        <v>57.407407407407405</v>
      </c>
      <c r="V28" s="91">
        <f t="shared" si="8"/>
        <v>65.702479338842977</v>
      </c>
      <c r="W28" s="89">
        <f t="shared" si="9"/>
        <v>49.484536082474229</v>
      </c>
      <c r="X28" s="90">
        <f t="shared" si="9"/>
        <v>51.612903225806448</v>
      </c>
      <c r="Y28" s="92">
        <f t="shared" si="9"/>
        <v>50.314465408805034</v>
      </c>
      <c r="Z28" s="221" t="s">
        <v>110</v>
      </c>
      <c r="AA28" s="89">
        <f t="shared" si="10"/>
        <v>36.567164179104481</v>
      </c>
      <c r="AB28" s="90">
        <f t="shared" si="6"/>
        <v>27.777777777777779</v>
      </c>
      <c r="AC28" s="91">
        <f t="shared" si="6"/>
        <v>32.644628099173559</v>
      </c>
    </row>
    <row r="29" spans="1:29" s="86" customFormat="1" ht="12" customHeight="1" x14ac:dyDescent="0.15">
      <c r="A29" s="194" t="s">
        <v>50</v>
      </c>
      <c r="B29" s="178">
        <v>122</v>
      </c>
      <c r="C29" s="179">
        <v>115</v>
      </c>
      <c r="D29" s="38">
        <f t="shared" si="0"/>
        <v>237</v>
      </c>
      <c r="E29" s="178">
        <v>23</v>
      </c>
      <c r="F29" s="179">
        <v>20</v>
      </c>
      <c r="G29" s="38">
        <f t="shared" si="1"/>
        <v>43</v>
      </c>
      <c r="H29" s="178">
        <v>8</v>
      </c>
      <c r="I29" s="179">
        <v>14</v>
      </c>
      <c r="J29" s="38">
        <f t="shared" si="2"/>
        <v>22</v>
      </c>
      <c r="K29" s="178">
        <v>0</v>
      </c>
      <c r="L29" s="179">
        <v>0</v>
      </c>
      <c r="M29" s="38">
        <f t="shared" si="3"/>
        <v>0</v>
      </c>
      <c r="N29" s="178">
        <v>36</v>
      </c>
      <c r="O29" s="179">
        <v>25</v>
      </c>
      <c r="P29" s="38">
        <f t="shared" si="4"/>
        <v>61</v>
      </c>
      <c r="Q29" s="93">
        <f t="shared" si="7"/>
        <v>67</v>
      </c>
      <c r="R29" s="94">
        <f t="shared" si="7"/>
        <v>59</v>
      </c>
      <c r="S29" s="39">
        <f t="shared" si="5"/>
        <v>126</v>
      </c>
      <c r="T29" s="95">
        <f t="shared" si="8"/>
        <v>54.918032786885249</v>
      </c>
      <c r="U29" s="96">
        <f t="shared" si="8"/>
        <v>51.304347826086961</v>
      </c>
      <c r="V29" s="97">
        <f t="shared" si="8"/>
        <v>53.164556962025308</v>
      </c>
      <c r="W29" s="95">
        <f t="shared" si="9"/>
        <v>46.268656716417908</v>
      </c>
      <c r="X29" s="96">
        <f t="shared" si="9"/>
        <v>57.627118644067799</v>
      </c>
      <c r="Y29" s="98">
        <f t="shared" si="9"/>
        <v>51.587301587301596</v>
      </c>
      <c r="Z29" s="222" t="s">
        <v>111</v>
      </c>
      <c r="AA29" s="95">
        <f t="shared" si="10"/>
        <v>29.508196721311474</v>
      </c>
      <c r="AB29" s="96">
        <f t="shared" si="6"/>
        <v>21.739130434782609</v>
      </c>
      <c r="AC29" s="97">
        <f t="shared" si="6"/>
        <v>25.738396624472575</v>
      </c>
    </row>
    <row r="30" spans="1:29" ht="12" customHeight="1" x14ac:dyDescent="0.15">
      <c r="A30" s="195" t="s">
        <v>51</v>
      </c>
      <c r="B30" s="184">
        <v>99</v>
      </c>
      <c r="C30" s="185">
        <v>92</v>
      </c>
      <c r="D30" s="3">
        <f t="shared" si="0"/>
        <v>191</v>
      </c>
      <c r="E30" s="184">
        <v>32</v>
      </c>
      <c r="F30" s="185">
        <v>27</v>
      </c>
      <c r="G30" s="3">
        <f t="shared" si="1"/>
        <v>59</v>
      </c>
      <c r="H30" s="184">
        <v>6</v>
      </c>
      <c r="I30" s="185">
        <v>13</v>
      </c>
      <c r="J30" s="3">
        <f t="shared" si="2"/>
        <v>19</v>
      </c>
      <c r="K30" s="184">
        <v>2</v>
      </c>
      <c r="L30" s="185">
        <v>0</v>
      </c>
      <c r="M30" s="3">
        <f t="shared" si="3"/>
        <v>2</v>
      </c>
      <c r="N30" s="184">
        <v>21</v>
      </c>
      <c r="O30" s="185">
        <v>20</v>
      </c>
      <c r="P30" s="3">
        <f t="shared" si="4"/>
        <v>41</v>
      </c>
      <c r="Q30" s="99">
        <f t="shared" si="7"/>
        <v>61</v>
      </c>
      <c r="R30" s="100">
        <f t="shared" si="7"/>
        <v>60</v>
      </c>
      <c r="S30" s="4">
        <f t="shared" si="5"/>
        <v>121</v>
      </c>
      <c r="T30" s="101">
        <f t="shared" si="8"/>
        <v>61.616161616161612</v>
      </c>
      <c r="U30" s="102">
        <f t="shared" si="8"/>
        <v>65.217391304347828</v>
      </c>
      <c r="V30" s="103">
        <f t="shared" si="8"/>
        <v>63.350785340314133</v>
      </c>
      <c r="W30" s="101">
        <f t="shared" si="9"/>
        <v>62.295081967213115</v>
      </c>
      <c r="X30" s="102">
        <f t="shared" si="9"/>
        <v>66.666666666666657</v>
      </c>
      <c r="Y30" s="104">
        <f t="shared" si="9"/>
        <v>64.462809917355372</v>
      </c>
      <c r="Z30" s="223" t="s">
        <v>112</v>
      </c>
      <c r="AA30" s="101">
        <f t="shared" si="10"/>
        <v>21.212121212121211</v>
      </c>
      <c r="AB30" s="102">
        <f t="shared" si="6"/>
        <v>21.739130434782609</v>
      </c>
      <c r="AC30" s="103">
        <f t="shared" si="6"/>
        <v>21.465968586387437</v>
      </c>
    </row>
    <row r="31" spans="1:29" s="86" customFormat="1" ht="12" customHeight="1" x14ac:dyDescent="0.15">
      <c r="A31" s="196" t="s">
        <v>52</v>
      </c>
      <c r="B31" s="174">
        <v>266</v>
      </c>
      <c r="C31" s="175">
        <v>275</v>
      </c>
      <c r="D31" s="42">
        <f t="shared" si="0"/>
        <v>541</v>
      </c>
      <c r="E31" s="174">
        <v>69</v>
      </c>
      <c r="F31" s="175">
        <v>70</v>
      </c>
      <c r="G31" s="42">
        <f t="shared" si="1"/>
        <v>139</v>
      </c>
      <c r="H31" s="174">
        <v>18</v>
      </c>
      <c r="I31" s="175">
        <v>28</v>
      </c>
      <c r="J31" s="42">
        <f t="shared" si="2"/>
        <v>46</v>
      </c>
      <c r="K31" s="174">
        <v>1</v>
      </c>
      <c r="L31" s="175">
        <v>1</v>
      </c>
      <c r="M31" s="42">
        <f t="shared" si="3"/>
        <v>2</v>
      </c>
      <c r="N31" s="174">
        <v>80</v>
      </c>
      <c r="O31" s="175">
        <v>68</v>
      </c>
      <c r="P31" s="42">
        <f t="shared" si="4"/>
        <v>148</v>
      </c>
      <c r="Q31" s="105">
        <f t="shared" si="7"/>
        <v>168</v>
      </c>
      <c r="R31" s="106">
        <f t="shared" si="7"/>
        <v>167</v>
      </c>
      <c r="S31" s="43">
        <f t="shared" si="5"/>
        <v>335</v>
      </c>
      <c r="T31" s="107">
        <f t="shared" si="8"/>
        <v>63.157894736842103</v>
      </c>
      <c r="U31" s="108">
        <f t="shared" si="8"/>
        <v>60.727272727272727</v>
      </c>
      <c r="V31" s="109">
        <f t="shared" si="8"/>
        <v>61.922365988909419</v>
      </c>
      <c r="W31" s="107">
        <f t="shared" si="9"/>
        <v>51.785714285714292</v>
      </c>
      <c r="X31" s="108">
        <f t="shared" si="9"/>
        <v>58.682634730538922</v>
      </c>
      <c r="Y31" s="110">
        <f t="shared" si="9"/>
        <v>55.223880597014926</v>
      </c>
      <c r="Z31" s="224" t="s">
        <v>113</v>
      </c>
      <c r="AA31" s="107">
        <f t="shared" si="10"/>
        <v>30.075187969924812</v>
      </c>
      <c r="AB31" s="108">
        <f t="shared" si="6"/>
        <v>24.727272727272727</v>
      </c>
      <c r="AC31" s="109">
        <f t="shared" si="6"/>
        <v>27.35674676524954</v>
      </c>
    </row>
    <row r="32" spans="1:29" ht="12" customHeight="1" x14ac:dyDescent="0.15">
      <c r="A32" s="195" t="s">
        <v>53</v>
      </c>
      <c r="B32" s="184">
        <v>46</v>
      </c>
      <c r="C32" s="185">
        <v>36</v>
      </c>
      <c r="D32" s="3">
        <f t="shared" si="0"/>
        <v>82</v>
      </c>
      <c r="E32" s="184">
        <v>12</v>
      </c>
      <c r="F32" s="185">
        <v>12</v>
      </c>
      <c r="G32" s="3">
        <f t="shared" si="1"/>
        <v>24</v>
      </c>
      <c r="H32" s="184">
        <v>4</v>
      </c>
      <c r="I32" s="185">
        <v>2</v>
      </c>
      <c r="J32" s="3">
        <f t="shared" si="2"/>
        <v>6</v>
      </c>
      <c r="K32" s="184">
        <v>0</v>
      </c>
      <c r="L32" s="185">
        <v>0</v>
      </c>
      <c r="M32" s="3">
        <f t="shared" si="3"/>
        <v>0</v>
      </c>
      <c r="N32" s="184">
        <v>24</v>
      </c>
      <c r="O32" s="185">
        <v>12</v>
      </c>
      <c r="P32" s="3">
        <f t="shared" si="4"/>
        <v>36</v>
      </c>
      <c r="Q32" s="99">
        <f t="shared" si="7"/>
        <v>40</v>
      </c>
      <c r="R32" s="100">
        <f t="shared" si="7"/>
        <v>26</v>
      </c>
      <c r="S32" s="4">
        <f t="shared" si="5"/>
        <v>66</v>
      </c>
      <c r="T32" s="101">
        <f t="shared" si="8"/>
        <v>86.956521739130437</v>
      </c>
      <c r="U32" s="102">
        <f t="shared" si="8"/>
        <v>72.222222222222214</v>
      </c>
      <c r="V32" s="103">
        <f t="shared" si="8"/>
        <v>80.487804878048792</v>
      </c>
      <c r="W32" s="101">
        <f t="shared" si="9"/>
        <v>40</v>
      </c>
      <c r="X32" s="102">
        <f t="shared" si="9"/>
        <v>53.846153846153847</v>
      </c>
      <c r="Y32" s="104">
        <f t="shared" si="9"/>
        <v>45.454545454545453</v>
      </c>
      <c r="Z32" s="223" t="s">
        <v>114</v>
      </c>
      <c r="AA32" s="101">
        <f t="shared" si="10"/>
        <v>52.173913043478258</v>
      </c>
      <c r="AB32" s="102">
        <f t="shared" si="6"/>
        <v>33.333333333333329</v>
      </c>
      <c r="AC32" s="103">
        <f t="shared" si="6"/>
        <v>43.902439024390247</v>
      </c>
    </row>
    <row r="33" spans="1:29" s="86" customFormat="1" ht="12" customHeight="1" x14ac:dyDescent="0.15">
      <c r="A33" s="196" t="s">
        <v>54</v>
      </c>
      <c r="B33" s="174">
        <v>318</v>
      </c>
      <c r="C33" s="175">
        <v>326</v>
      </c>
      <c r="D33" s="42">
        <f t="shared" si="0"/>
        <v>644</v>
      </c>
      <c r="E33" s="174">
        <v>69</v>
      </c>
      <c r="F33" s="175">
        <v>78</v>
      </c>
      <c r="G33" s="42">
        <f t="shared" si="1"/>
        <v>147</v>
      </c>
      <c r="H33" s="174">
        <v>28</v>
      </c>
      <c r="I33" s="175">
        <v>28</v>
      </c>
      <c r="J33" s="42">
        <f t="shared" si="2"/>
        <v>56</v>
      </c>
      <c r="K33" s="174">
        <v>2</v>
      </c>
      <c r="L33" s="175">
        <v>1</v>
      </c>
      <c r="M33" s="42">
        <f t="shared" si="3"/>
        <v>3</v>
      </c>
      <c r="N33" s="174">
        <v>108</v>
      </c>
      <c r="O33" s="175">
        <v>96</v>
      </c>
      <c r="P33" s="42">
        <f t="shared" si="4"/>
        <v>204</v>
      </c>
      <c r="Q33" s="105">
        <f t="shared" si="7"/>
        <v>207</v>
      </c>
      <c r="R33" s="106">
        <f t="shared" si="7"/>
        <v>203</v>
      </c>
      <c r="S33" s="43">
        <f t="shared" si="5"/>
        <v>410</v>
      </c>
      <c r="T33" s="107">
        <f t="shared" si="8"/>
        <v>65.094339622641513</v>
      </c>
      <c r="U33" s="108">
        <f t="shared" si="8"/>
        <v>62.269938650306742</v>
      </c>
      <c r="V33" s="109">
        <f t="shared" si="8"/>
        <v>63.664596273291927</v>
      </c>
      <c r="W33" s="107">
        <f t="shared" si="9"/>
        <v>46.859903381642518</v>
      </c>
      <c r="X33" s="108">
        <f t="shared" si="9"/>
        <v>52.216748768472911</v>
      </c>
      <c r="Y33" s="110">
        <f t="shared" si="9"/>
        <v>49.512195121951223</v>
      </c>
      <c r="Z33" s="224" t="s">
        <v>115</v>
      </c>
      <c r="AA33" s="107">
        <f t="shared" si="10"/>
        <v>33.962264150943398</v>
      </c>
      <c r="AB33" s="108">
        <f t="shared" si="6"/>
        <v>29.447852760736197</v>
      </c>
      <c r="AC33" s="109">
        <f t="shared" si="6"/>
        <v>31.677018633540371</v>
      </c>
    </row>
    <row r="34" spans="1:29" ht="12" customHeight="1" x14ac:dyDescent="0.15">
      <c r="A34" s="193" t="s">
        <v>55</v>
      </c>
      <c r="B34" s="176">
        <v>443</v>
      </c>
      <c r="C34" s="177">
        <v>432</v>
      </c>
      <c r="D34" s="1">
        <f t="shared" si="0"/>
        <v>875</v>
      </c>
      <c r="E34" s="176">
        <v>107</v>
      </c>
      <c r="F34" s="177">
        <v>82</v>
      </c>
      <c r="G34" s="1">
        <f t="shared" si="1"/>
        <v>189</v>
      </c>
      <c r="H34" s="176">
        <v>42</v>
      </c>
      <c r="I34" s="177">
        <v>64</v>
      </c>
      <c r="J34" s="1">
        <f t="shared" si="2"/>
        <v>106</v>
      </c>
      <c r="K34" s="176">
        <v>2</v>
      </c>
      <c r="L34" s="177">
        <v>3</v>
      </c>
      <c r="M34" s="1">
        <f t="shared" si="3"/>
        <v>5</v>
      </c>
      <c r="N34" s="176">
        <v>115</v>
      </c>
      <c r="O34" s="177">
        <v>92</v>
      </c>
      <c r="P34" s="1">
        <f t="shared" si="4"/>
        <v>207</v>
      </c>
      <c r="Q34" s="87">
        <f t="shared" si="7"/>
        <v>266</v>
      </c>
      <c r="R34" s="88">
        <f t="shared" si="7"/>
        <v>241</v>
      </c>
      <c r="S34" s="2">
        <f t="shared" si="5"/>
        <v>507</v>
      </c>
      <c r="T34" s="89">
        <f t="shared" si="8"/>
        <v>60.045146726862299</v>
      </c>
      <c r="U34" s="90">
        <f t="shared" si="8"/>
        <v>55.787037037037038</v>
      </c>
      <c r="V34" s="91">
        <f t="shared" si="8"/>
        <v>57.942857142857143</v>
      </c>
      <c r="W34" s="89">
        <f t="shared" si="9"/>
        <v>56.015037593984964</v>
      </c>
      <c r="X34" s="90">
        <f t="shared" si="9"/>
        <v>60.580912863070537</v>
      </c>
      <c r="Y34" s="92">
        <f t="shared" si="9"/>
        <v>58.185404339250489</v>
      </c>
      <c r="Z34" s="221" t="s">
        <v>116</v>
      </c>
      <c r="AA34" s="89">
        <f t="shared" si="10"/>
        <v>25.959367945823931</v>
      </c>
      <c r="AB34" s="90">
        <f t="shared" si="6"/>
        <v>21.296296296296298</v>
      </c>
      <c r="AC34" s="91">
        <f t="shared" si="6"/>
        <v>23.657142857142858</v>
      </c>
    </row>
    <row r="35" spans="1:29" s="86" customFormat="1" ht="12" customHeight="1" x14ac:dyDescent="0.15">
      <c r="A35" s="194" t="s">
        <v>56</v>
      </c>
      <c r="B35" s="178">
        <v>201</v>
      </c>
      <c r="C35" s="179">
        <v>186</v>
      </c>
      <c r="D35" s="38">
        <f t="shared" si="0"/>
        <v>387</v>
      </c>
      <c r="E35" s="178">
        <v>35</v>
      </c>
      <c r="F35" s="179">
        <v>25</v>
      </c>
      <c r="G35" s="38">
        <f t="shared" si="1"/>
        <v>60</v>
      </c>
      <c r="H35" s="178">
        <v>23</v>
      </c>
      <c r="I35" s="179">
        <v>30</v>
      </c>
      <c r="J35" s="38">
        <f t="shared" si="2"/>
        <v>53</v>
      </c>
      <c r="K35" s="178">
        <v>0</v>
      </c>
      <c r="L35" s="179">
        <v>0</v>
      </c>
      <c r="M35" s="38">
        <f t="shared" si="3"/>
        <v>0</v>
      </c>
      <c r="N35" s="178">
        <v>63</v>
      </c>
      <c r="O35" s="179">
        <v>52</v>
      </c>
      <c r="P35" s="38">
        <f t="shared" si="4"/>
        <v>115</v>
      </c>
      <c r="Q35" s="93">
        <f t="shared" si="7"/>
        <v>121</v>
      </c>
      <c r="R35" s="94">
        <f t="shared" si="7"/>
        <v>107</v>
      </c>
      <c r="S35" s="39">
        <f t="shared" si="5"/>
        <v>228</v>
      </c>
      <c r="T35" s="95">
        <f t="shared" si="8"/>
        <v>60.199004975124382</v>
      </c>
      <c r="U35" s="96">
        <f t="shared" si="8"/>
        <v>57.526881720430111</v>
      </c>
      <c r="V35" s="97">
        <f t="shared" si="8"/>
        <v>58.914728682170548</v>
      </c>
      <c r="W35" s="95">
        <f t="shared" si="9"/>
        <v>47.933884297520663</v>
      </c>
      <c r="X35" s="96">
        <f t="shared" si="9"/>
        <v>51.401869158878498</v>
      </c>
      <c r="Y35" s="98">
        <f t="shared" si="9"/>
        <v>49.561403508771932</v>
      </c>
      <c r="Z35" s="222" t="s">
        <v>117</v>
      </c>
      <c r="AA35" s="95">
        <f t="shared" si="10"/>
        <v>31.343283582089555</v>
      </c>
      <c r="AB35" s="96">
        <f t="shared" si="6"/>
        <v>27.956989247311824</v>
      </c>
      <c r="AC35" s="97">
        <f t="shared" si="6"/>
        <v>29.715762273901809</v>
      </c>
    </row>
    <row r="36" spans="1:29" ht="12" customHeight="1" x14ac:dyDescent="0.15">
      <c r="A36" s="193" t="s">
        <v>57</v>
      </c>
      <c r="B36" s="176">
        <v>198</v>
      </c>
      <c r="C36" s="177">
        <v>193</v>
      </c>
      <c r="D36" s="1">
        <f t="shared" si="0"/>
        <v>391</v>
      </c>
      <c r="E36" s="176">
        <v>49</v>
      </c>
      <c r="F36" s="177">
        <v>36</v>
      </c>
      <c r="G36" s="1">
        <f t="shared" si="1"/>
        <v>85</v>
      </c>
      <c r="H36" s="176">
        <v>15</v>
      </c>
      <c r="I36" s="177">
        <v>36</v>
      </c>
      <c r="J36" s="1">
        <f t="shared" si="2"/>
        <v>51</v>
      </c>
      <c r="K36" s="176">
        <v>1</v>
      </c>
      <c r="L36" s="177">
        <v>1</v>
      </c>
      <c r="M36" s="1">
        <f t="shared" si="3"/>
        <v>2</v>
      </c>
      <c r="N36" s="176">
        <v>50</v>
      </c>
      <c r="O36" s="177">
        <v>41</v>
      </c>
      <c r="P36" s="1">
        <f t="shared" si="4"/>
        <v>91</v>
      </c>
      <c r="Q36" s="87">
        <f t="shared" si="7"/>
        <v>115</v>
      </c>
      <c r="R36" s="88">
        <f t="shared" si="7"/>
        <v>114</v>
      </c>
      <c r="S36" s="2">
        <f t="shared" si="5"/>
        <v>229</v>
      </c>
      <c r="T36" s="89">
        <f t="shared" si="8"/>
        <v>58.080808080808076</v>
      </c>
      <c r="U36" s="90">
        <f t="shared" si="8"/>
        <v>59.067357512953365</v>
      </c>
      <c r="V36" s="91">
        <f t="shared" si="8"/>
        <v>58.567774936061376</v>
      </c>
      <c r="W36" s="89">
        <f t="shared" si="9"/>
        <v>55.652173913043477</v>
      </c>
      <c r="X36" s="90">
        <f t="shared" si="9"/>
        <v>63.157894736842103</v>
      </c>
      <c r="Y36" s="92">
        <f t="shared" si="9"/>
        <v>59.388646288209614</v>
      </c>
      <c r="Z36" s="221" t="s">
        <v>118</v>
      </c>
      <c r="AA36" s="89">
        <f t="shared" si="10"/>
        <v>25.252525252525253</v>
      </c>
      <c r="AB36" s="90">
        <f t="shared" si="6"/>
        <v>21.243523316062177</v>
      </c>
      <c r="AC36" s="91">
        <f t="shared" si="6"/>
        <v>23.273657289002557</v>
      </c>
    </row>
    <row r="37" spans="1:29" s="86" customFormat="1" ht="12" customHeight="1" x14ac:dyDescent="0.15">
      <c r="A37" s="197" t="s">
        <v>58</v>
      </c>
      <c r="B37" s="180">
        <v>2073</v>
      </c>
      <c r="C37" s="181">
        <v>2090</v>
      </c>
      <c r="D37" s="46">
        <f t="shared" si="0"/>
        <v>4163</v>
      </c>
      <c r="E37" s="180">
        <v>333</v>
      </c>
      <c r="F37" s="181">
        <v>337</v>
      </c>
      <c r="G37" s="46">
        <f t="shared" si="1"/>
        <v>670</v>
      </c>
      <c r="H37" s="180">
        <v>210</v>
      </c>
      <c r="I37" s="181">
        <v>320</v>
      </c>
      <c r="J37" s="46">
        <f t="shared" si="2"/>
        <v>530</v>
      </c>
      <c r="K37" s="180">
        <v>13</v>
      </c>
      <c r="L37" s="181">
        <v>18</v>
      </c>
      <c r="M37" s="46">
        <f t="shared" si="3"/>
        <v>31</v>
      </c>
      <c r="N37" s="180">
        <v>571</v>
      </c>
      <c r="O37" s="181">
        <v>483</v>
      </c>
      <c r="P37" s="46">
        <f t="shared" si="4"/>
        <v>1054</v>
      </c>
      <c r="Q37" s="111">
        <f t="shared" si="7"/>
        <v>1127</v>
      </c>
      <c r="R37" s="112">
        <f t="shared" si="7"/>
        <v>1158</v>
      </c>
      <c r="S37" s="47">
        <f t="shared" si="5"/>
        <v>2285</v>
      </c>
      <c r="T37" s="113">
        <f t="shared" si="8"/>
        <v>54.365653642064636</v>
      </c>
      <c r="U37" s="114">
        <f t="shared" si="8"/>
        <v>55.406698564593306</v>
      </c>
      <c r="V37" s="115">
        <f t="shared" si="8"/>
        <v>54.888301705500844</v>
      </c>
      <c r="W37" s="113">
        <f t="shared" si="9"/>
        <v>48.181011535048803</v>
      </c>
      <c r="X37" s="114">
        <f t="shared" si="9"/>
        <v>56.73575129533679</v>
      </c>
      <c r="Y37" s="116">
        <f t="shared" si="9"/>
        <v>52.516411378555794</v>
      </c>
      <c r="Z37" s="225" t="s">
        <v>119</v>
      </c>
      <c r="AA37" s="113">
        <f t="shared" si="10"/>
        <v>27.544621321755908</v>
      </c>
      <c r="AB37" s="114">
        <f t="shared" si="6"/>
        <v>23.110047846889952</v>
      </c>
      <c r="AC37" s="115">
        <f t="shared" si="6"/>
        <v>25.318280086476097</v>
      </c>
    </row>
    <row r="38" spans="1:29" ht="12" customHeight="1" x14ac:dyDescent="0.15">
      <c r="A38" s="198" t="s">
        <v>59</v>
      </c>
      <c r="B38" s="182">
        <v>732</v>
      </c>
      <c r="C38" s="183">
        <v>720</v>
      </c>
      <c r="D38" s="28">
        <f t="shared" si="0"/>
        <v>1452</v>
      </c>
      <c r="E38" s="182">
        <v>144</v>
      </c>
      <c r="F38" s="183">
        <v>159</v>
      </c>
      <c r="G38" s="28">
        <f t="shared" si="1"/>
        <v>303</v>
      </c>
      <c r="H38" s="182">
        <v>83</v>
      </c>
      <c r="I38" s="183">
        <v>106</v>
      </c>
      <c r="J38" s="28">
        <f t="shared" si="2"/>
        <v>189</v>
      </c>
      <c r="K38" s="182">
        <v>2</v>
      </c>
      <c r="L38" s="183">
        <v>2</v>
      </c>
      <c r="M38" s="28">
        <f t="shared" si="3"/>
        <v>4</v>
      </c>
      <c r="N38" s="182">
        <v>192</v>
      </c>
      <c r="O38" s="183">
        <v>154</v>
      </c>
      <c r="P38" s="28">
        <f t="shared" si="4"/>
        <v>346</v>
      </c>
      <c r="Q38" s="117">
        <f t="shared" ref="Q38:R60" si="11">SUMIF($E$4:$P$4,Q$4,$E38:$P38)</f>
        <v>421</v>
      </c>
      <c r="R38" s="118">
        <f t="shared" si="11"/>
        <v>421</v>
      </c>
      <c r="S38" s="29">
        <f t="shared" si="5"/>
        <v>842</v>
      </c>
      <c r="T38" s="119">
        <f t="shared" si="8"/>
        <v>57.513661202185794</v>
      </c>
      <c r="U38" s="120">
        <f t="shared" si="8"/>
        <v>58.472222222222229</v>
      </c>
      <c r="V38" s="121">
        <f t="shared" si="8"/>
        <v>57.988980716253444</v>
      </c>
      <c r="W38" s="119">
        <f t="shared" si="9"/>
        <v>53.919239904988125</v>
      </c>
      <c r="X38" s="120">
        <f t="shared" si="9"/>
        <v>62.945368171021379</v>
      </c>
      <c r="Y38" s="122">
        <f t="shared" si="9"/>
        <v>58.432304038004744</v>
      </c>
      <c r="Z38" s="226" t="s">
        <v>120</v>
      </c>
      <c r="AA38" s="119">
        <f t="shared" si="10"/>
        <v>26.229508196721312</v>
      </c>
      <c r="AB38" s="120">
        <f t="shared" si="6"/>
        <v>21.388888888888889</v>
      </c>
      <c r="AC38" s="121">
        <f t="shared" si="6"/>
        <v>23.829201101928373</v>
      </c>
    </row>
    <row r="39" spans="1:29" s="86" customFormat="1" ht="12" customHeight="1" x14ac:dyDescent="0.15">
      <c r="A39" s="194" t="s">
        <v>60</v>
      </c>
      <c r="B39" s="178">
        <v>1099</v>
      </c>
      <c r="C39" s="179">
        <v>1090</v>
      </c>
      <c r="D39" s="38">
        <f t="shared" si="0"/>
        <v>2189</v>
      </c>
      <c r="E39" s="178">
        <v>191</v>
      </c>
      <c r="F39" s="179">
        <v>173</v>
      </c>
      <c r="G39" s="38">
        <f t="shared" si="1"/>
        <v>364</v>
      </c>
      <c r="H39" s="178">
        <v>100</v>
      </c>
      <c r="I39" s="179">
        <v>149</v>
      </c>
      <c r="J39" s="38">
        <f t="shared" si="2"/>
        <v>249</v>
      </c>
      <c r="K39" s="178">
        <v>17</v>
      </c>
      <c r="L39" s="179">
        <v>15</v>
      </c>
      <c r="M39" s="38">
        <f t="shared" si="3"/>
        <v>32</v>
      </c>
      <c r="N39" s="178">
        <v>357</v>
      </c>
      <c r="O39" s="179">
        <v>292</v>
      </c>
      <c r="P39" s="38">
        <f t="shared" si="4"/>
        <v>649</v>
      </c>
      <c r="Q39" s="93">
        <f t="shared" si="11"/>
        <v>665</v>
      </c>
      <c r="R39" s="94">
        <f t="shared" si="11"/>
        <v>629</v>
      </c>
      <c r="S39" s="39">
        <f t="shared" si="5"/>
        <v>1294</v>
      </c>
      <c r="T39" s="95">
        <f t="shared" si="8"/>
        <v>60.509554140127385</v>
      </c>
      <c r="U39" s="96">
        <f t="shared" si="8"/>
        <v>57.706422018348626</v>
      </c>
      <c r="V39" s="97">
        <f t="shared" si="8"/>
        <v>59.113750571037002</v>
      </c>
      <c r="W39" s="95">
        <f t="shared" si="9"/>
        <v>43.759398496240607</v>
      </c>
      <c r="X39" s="96">
        <f t="shared" si="9"/>
        <v>51.192368839427658</v>
      </c>
      <c r="Y39" s="98">
        <f t="shared" si="9"/>
        <v>47.372488408037093</v>
      </c>
      <c r="Z39" s="222" t="s">
        <v>121</v>
      </c>
      <c r="AA39" s="95">
        <f t="shared" si="10"/>
        <v>32.484076433121018</v>
      </c>
      <c r="AB39" s="96">
        <f t="shared" si="6"/>
        <v>26.788990825688074</v>
      </c>
      <c r="AC39" s="97">
        <f t="shared" si="6"/>
        <v>29.64824120603015</v>
      </c>
    </row>
    <row r="40" spans="1:29" ht="12" customHeight="1" x14ac:dyDescent="0.15">
      <c r="A40" s="195" t="s">
        <v>61</v>
      </c>
      <c r="B40" s="184">
        <v>477</v>
      </c>
      <c r="C40" s="185">
        <v>483</v>
      </c>
      <c r="D40" s="3">
        <f t="shared" si="0"/>
        <v>960</v>
      </c>
      <c r="E40" s="184">
        <v>74</v>
      </c>
      <c r="F40" s="185">
        <v>58</v>
      </c>
      <c r="G40" s="3">
        <f t="shared" si="1"/>
        <v>132</v>
      </c>
      <c r="H40" s="184">
        <v>90</v>
      </c>
      <c r="I40" s="185">
        <v>137</v>
      </c>
      <c r="J40" s="3">
        <f t="shared" si="2"/>
        <v>227</v>
      </c>
      <c r="K40" s="184">
        <v>2</v>
      </c>
      <c r="L40" s="185">
        <v>0</v>
      </c>
      <c r="M40" s="3">
        <f t="shared" si="3"/>
        <v>2</v>
      </c>
      <c r="N40" s="184">
        <v>130</v>
      </c>
      <c r="O40" s="185">
        <v>103</v>
      </c>
      <c r="P40" s="3">
        <f t="shared" si="4"/>
        <v>233</v>
      </c>
      <c r="Q40" s="99">
        <f t="shared" si="11"/>
        <v>296</v>
      </c>
      <c r="R40" s="100">
        <f t="shared" si="11"/>
        <v>298</v>
      </c>
      <c r="S40" s="4">
        <f t="shared" si="5"/>
        <v>594</v>
      </c>
      <c r="T40" s="101">
        <f t="shared" si="8"/>
        <v>62.054507337526211</v>
      </c>
      <c r="U40" s="102">
        <f t="shared" si="8"/>
        <v>61.697722567287784</v>
      </c>
      <c r="V40" s="103">
        <f t="shared" si="8"/>
        <v>61.875</v>
      </c>
      <c r="W40" s="101">
        <f t="shared" si="9"/>
        <v>55.405405405405403</v>
      </c>
      <c r="X40" s="102">
        <f t="shared" si="9"/>
        <v>65.43624161073825</v>
      </c>
      <c r="Y40" s="104">
        <f t="shared" si="9"/>
        <v>60.437710437710436</v>
      </c>
      <c r="Z40" s="223" t="s">
        <v>122</v>
      </c>
      <c r="AA40" s="101">
        <f t="shared" si="10"/>
        <v>27.253668763102723</v>
      </c>
      <c r="AB40" s="102">
        <f t="shared" si="6"/>
        <v>21.325051759834366</v>
      </c>
      <c r="AC40" s="103">
        <f t="shared" si="6"/>
        <v>24.270833333333332</v>
      </c>
    </row>
    <row r="41" spans="1:29" s="86" customFormat="1" ht="12" customHeight="1" x14ac:dyDescent="0.15">
      <c r="A41" s="196" t="s">
        <v>62</v>
      </c>
      <c r="B41" s="174">
        <v>1681</v>
      </c>
      <c r="C41" s="175">
        <v>1691</v>
      </c>
      <c r="D41" s="42">
        <f t="shared" si="0"/>
        <v>3372</v>
      </c>
      <c r="E41" s="174">
        <v>138</v>
      </c>
      <c r="F41" s="175">
        <v>151</v>
      </c>
      <c r="G41" s="42">
        <f t="shared" si="1"/>
        <v>289</v>
      </c>
      <c r="H41" s="174">
        <v>346</v>
      </c>
      <c r="I41" s="175">
        <v>428</v>
      </c>
      <c r="J41" s="42">
        <f t="shared" si="2"/>
        <v>774</v>
      </c>
      <c r="K41" s="174">
        <v>5</v>
      </c>
      <c r="L41" s="175">
        <v>5</v>
      </c>
      <c r="M41" s="42">
        <f t="shared" si="3"/>
        <v>10</v>
      </c>
      <c r="N41" s="174">
        <v>484</v>
      </c>
      <c r="O41" s="175">
        <v>419</v>
      </c>
      <c r="P41" s="42">
        <f t="shared" si="4"/>
        <v>903</v>
      </c>
      <c r="Q41" s="105">
        <f t="shared" si="11"/>
        <v>973</v>
      </c>
      <c r="R41" s="106">
        <f t="shared" si="11"/>
        <v>1003</v>
      </c>
      <c r="S41" s="43">
        <f t="shared" si="5"/>
        <v>1976</v>
      </c>
      <c r="T41" s="107">
        <f t="shared" si="8"/>
        <v>57.882212968471144</v>
      </c>
      <c r="U41" s="108">
        <f t="shared" si="8"/>
        <v>59.31401537551745</v>
      </c>
      <c r="V41" s="109">
        <f t="shared" si="8"/>
        <v>58.600237247924078</v>
      </c>
      <c r="W41" s="107">
        <f t="shared" si="9"/>
        <v>49.743062692702985</v>
      </c>
      <c r="X41" s="108">
        <f t="shared" si="9"/>
        <v>57.726819541375875</v>
      </c>
      <c r="Y41" s="110">
        <f t="shared" si="9"/>
        <v>53.795546558704451</v>
      </c>
      <c r="Z41" s="224" t="s">
        <v>123</v>
      </c>
      <c r="AA41" s="107">
        <f t="shared" si="10"/>
        <v>28.792385484830458</v>
      </c>
      <c r="AB41" s="108">
        <f t="shared" si="6"/>
        <v>24.778237729154345</v>
      </c>
      <c r="AC41" s="109">
        <f t="shared" si="6"/>
        <v>26.77935943060498</v>
      </c>
    </row>
    <row r="42" spans="1:29" ht="12" customHeight="1" x14ac:dyDescent="0.15">
      <c r="A42" s="193" t="s">
        <v>63</v>
      </c>
      <c r="B42" s="176">
        <v>689</v>
      </c>
      <c r="C42" s="177">
        <v>783</v>
      </c>
      <c r="D42" s="1">
        <f t="shared" si="0"/>
        <v>1472</v>
      </c>
      <c r="E42" s="176">
        <v>72</v>
      </c>
      <c r="F42" s="177">
        <v>61</v>
      </c>
      <c r="G42" s="1">
        <f t="shared" si="1"/>
        <v>133</v>
      </c>
      <c r="H42" s="176">
        <v>181</v>
      </c>
      <c r="I42" s="177">
        <v>223</v>
      </c>
      <c r="J42" s="1">
        <f t="shared" si="2"/>
        <v>404</v>
      </c>
      <c r="K42" s="176">
        <v>1</v>
      </c>
      <c r="L42" s="177">
        <v>8</v>
      </c>
      <c r="M42" s="1">
        <f t="shared" si="3"/>
        <v>9</v>
      </c>
      <c r="N42" s="176">
        <v>185</v>
      </c>
      <c r="O42" s="177">
        <v>158</v>
      </c>
      <c r="P42" s="1">
        <f t="shared" si="4"/>
        <v>343</v>
      </c>
      <c r="Q42" s="87">
        <f t="shared" si="11"/>
        <v>439</v>
      </c>
      <c r="R42" s="88">
        <f t="shared" si="11"/>
        <v>450</v>
      </c>
      <c r="S42" s="2">
        <f t="shared" si="5"/>
        <v>889</v>
      </c>
      <c r="T42" s="89">
        <f t="shared" si="8"/>
        <v>63.715529753265599</v>
      </c>
      <c r="U42" s="90">
        <f t="shared" si="8"/>
        <v>57.47126436781609</v>
      </c>
      <c r="V42" s="91">
        <f t="shared" si="8"/>
        <v>60.39402173913043</v>
      </c>
      <c r="W42" s="89">
        <f t="shared" si="9"/>
        <v>57.630979498861045</v>
      </c>
      <c r="X42" s="90">
        <f t="shared" si="9"/>
        <v>63.111111111111107</v>
      </c>
      <c r="Y42" s="92">
        <f t="shared" si="9"/>
        <v>60.404949381327334</v>
      </c>
      <c r="Z42" s="221" t="s">
        <v>124</v>
      </c>
      <c r="AA42" s="89">
        <f t="shared" si="10"/>
        <v>26.850507982583455</v>
      </c>
      <c r="AB42" s="90">
        <f t="shared" si="6"/>
        <v>20.178799489144318</v>
      </c>
      <c r="AC42" s="91">
        <f t="shared" si="6"/>
        <v>23.301630434782609</v>
      </c>
    </row>
    <row r="43" spans="1:29" s="86" customFormat="1" ht="12" customHeight="1" x14ac:dyDescent="0.15">
      <c r="A43" s="194" t="s">
        <v>64</v>
      </c>
      <c r="B43" s="178">
        <v>478</v>
      </c>
      <c r="C43" s="179">
        <v>487</v>
      </c>
      <c r="D43" s="38">
        <f t="shared" si="0"/>
        <v>965</v>
      </c>
      <c r="E43" s="178">
        <v>34</v>
      </c>
      <c r="F43" s="179">
        <v>32</v>
      </c>
      <c r="G43" s="38">
        <f t="shared" si="1"/>
        <v>66</v>
      </c>
      <c r="H43" s="178">
        <v>90</v>
      </c>
      <c r="I43" s="179">
        <v>125</v>
      </c>
      <c r="J43" s="38">
        <f t="shared" si="2"/>
        <v>215</v>
      </c>
      <c r="K43" s="178">
        <v>5</v>
      </c>
      <c r="L43" s="179">
        <v>0</v>
      </c>
      <c r="M43" s="38">
        <f t="shared" si="3"/>
        <v>5</v>
      </c>
      <c r="N43" s="178">
        <v>202</v>
      </c>
      <c r="O43" s="179">
        <v>164</v>
      </c>
      <c r="P43" s="38">
        <f t="shared" si="4"/>
        <v>366</v>
      </c>
      <c r="Q43" s="93">
        <f t="shared" si="11"/>
        <v>331</v>
      </c>
      <c r="R43" s="94">
        <f t="shared" si="11"/>
        <v>321</v>
      </c>
      <c r="S43" s="39">
        <f t="shared" si="5"/>
        <v>652</v>
      </c>
      <c r="T43" s="95">
        <f t="shared" si="8"/>
        <v>69.246861924686186</v>
      </c>
      <c r="U43" s="96">
        <f t="shared" si="8"/>
        <v>65.913757700205338</v>
      </c>
      <c r="V43" s="97">
        <f t="shared" si="8"/>
        <v>67.564766839378237</v>
      </c>
      <c r="W43" s="95">
        <f t="shared" si="9"/>
        <v>37.462235649546827</v>
      </c>
      <c r="X43" s="96">
        <f t="shared" si="9"/>
        <v>48.909657320872277</v>
      </c>
      <c r="Y43" s="98">
        <f t="shared" si="9"/>
        <v>43.098159509202453</v>
      </c>
      <c r="Z43" s="222" t="s">
        <v>125</v>
      </c>
      <c r="AA43" s="95">
        <f t="shared" si="10"/>
        <v>42.25941422594142</v>
      </c>
      <c r="AB43" s="96">
        <f t="shared" si="6"/>
        <v>33.675564681724843</v>
      </c>
      <c r="AC43" s="97">
        <f t="shared" si="6"/>
        <v>37.927461139896373</v>
      </c>
    </row>
    <row r="44" spans="1:29" ht="12" customHeight="1" x14ac:dyDescent="0.15">
      <c r="A44" s="193" t="s">
        <v>65</v>
      </c>
      <c r="B44" s="176">
        <v>1023</v>
      </c>
      <c r="C44" s="177">
        <v>982</v>
      </c>
      <c r="D44" s="1">
        <f t="shared" si="0"/>
        <v>2005</v>
      </c>
      <c r="E44" s="176">
        <v>97</v>
      </c>
      <c r="F44" s="177">
        <v>79</v>
      </c>
      <c r="G44" s="1">
        <f t="shared" si="1"/>
        <v>176</v>
      </c>
      <c r="H44" s="176">
        <v>206</v>
      </c>
      <c r="I44" s="177">
        <v>254</v>
      </c>
      <c r="J44" s="1">
        <f t="shared" si="2"/>
        <v>460</v>
      </c>
      <c r="K44" s="176">
        <v>6</v>
      </c>
      <c r="L44" s="177">
        <v>2</v>
      </c>
      <c r="M44" s="1">
        <f t="shared" si="3"/>
        <v>8</v>
      </c>
      <c r="N44" s="176">
        <v>280</v>
      </c>
      <c r="O44" s="177">
        <v>217</v>
      </c>
      <c r="P44" s="1">
        <f t="shared" si="4"/>
        <v>497</v>
      </c>
      <c r="Q44" s="87">
        <f t="shared" si="11"/>
        <v>589</v>
      </c>
      <c r="R44" s="88">
        <f t="shared" si="11"/>
        <v>552</v>
      </c>
      <c r="S44" s="2">
        <f t="shared" si="5"/>
        <v>1141</v>
      </c>
      <c r="T44" s="89">
        <f t="shared" si="8"/>
        <v>57.575757575757578</v>
      </c>
      <c r="U44" s="90">
        <f t="shared" si="8"/>
        <v>56.211812627291245</v>
      </c>
      <c r="V44" s="91">
        <f t="shared" si="8"/>
        <v>56.907730673316706</v>
      </c>
      <c r="W44" s="89">
        <f t="shared" si="9"/>
        <v>51.443123938879452</v>
      </c>
      <c r="X44" s="90">
        <f t="shared" si="9"/>
        <v>60.326086956521742</v>
      </c>
      <c r="Y44" s="92">
        <f t="shared" si="9"/>
        <v>55.740578439964935</v>
      </c>
      <c r="Z44" s="221" t="s">
        <v>126</v>
      </c>
      <c r="AA44" s="89">
        <f t="shared" si="10"/>
        <v>27.370478983382206</v>
      </c>
      <c r="AB44" s="90">
        <f t="shared" si="6"/>
        <v>22.097759674134419</v>
      </c>
      <c r="AC44" s="91">
        <f t="shared" si="6"/>
        <v>24.788029925187033</v>
      </c>
    </row>
    <row r="45" spans="1:29" s="86" customFormat="1" ht="12" customHeight="1" x14ac:dyDescent="0.15">
      <c r="A45" s="197" t="s">
        <v>66</v>
      </c>
      <c r="B45" s="180">
        <v>1117</v>
      </c>
      <c r="C45" s="181">
        <v>1043</v>
      </c>
      <c r="D45" s="46">
        <f t="shared" si="0"/>
        <v>2160</v>
      </c>
      <c r="E45" s="180">
        <v>97</v>
      </c>
      <c r="F45" s="181">
        <v>94</v>
      </c>
      <c r="G45" s="46">
        <f t="shared" si="1"/>
        <v>191</v>
      </c>
      <c r="H45" s="180">
        <v>219</v>
      </c>
      <c r="I45" s="181">
        <v>285</v>
      </c>
      <c r="J45" s="46">
        <f t="shared" si="2"/>
        <v>504</v>
      </c>
      <c r="K45" s="180">
        <v>5</v>
      </c>
      <c r="L45" s="181">
        <v>2</v>
      </c>
      <c r="M45" s="46">
        <f t="shared" si="3"/>
        <v>7</v>
      </c>
      <c r="N45" s="180">
        <v>260</v>
      </c>
      <c r="O45" s="181">
        <v>204</v>
      </c>
      <c r="P45" s="46">
        <f t="shared" si="4"/>
        <v>464</v>
      </c>
      <c r="Q45" s="111">
        <f t="shared" si="11"/>
        <v>581</v>
      </c>
      <c r="R45" s="112">
        <f t="shared" si="11"/>
        <v>585</v>
      </c>
      <c r="S45" s="47">
        <f t="shared" si="5"/>
        <v>1166</v>
      </c>
      <c r="T45" s="113">
        <f t="shared" si="8"/>
        <v>52.014324082363473</v>
      </c>
      <c r="U45" s="114">
        <f t="shared" si="8"/>
        <v>56.088207094918509</v>
      </c>
      <c r="V45" s="115">
        <f t="shared" si="8"/>
        <v>53.981481481481488</v>
      </c>
      <c r="W45" s="113">
        <f t="shared" si="9"/>
        <v>54.388984509466439</v>
      </c>
      <c r="X45" s="114">
        <f t="shared" si="9"/>
        <v>64.786324786324784</v>
      </c>
      <c r="Y45" s="116">
        <f t="shared" si="9"/>
        <v>59.60548885077187</v>
      </c>
      <c r="Z45" s="225" t="s">
        <v>127</v>
      </c>
      <c r="AA45" s="113">
        <f t="shared" si="10"/>
        <v>23.276633840644585</v>
      </c>
      <c r="AB45" s="114">
        <f t="shared" si="6"/>
        <v>19.558964525407479</v>
      </c>
      <c r="AC45" s="115">
        <f t="shared" si="6"/>
        <v>21.481481481481481</v>
      </c>
    </row>
    <row r="46" spans="1:29" ht="12" customHeight="1" x14ac:dyDescent="0.15">
      <c r="A46" s="198" t="s">
        <v>67</v>
      </c>
      <c r="B46" s="182">
        <v>370</v>
      </c>
      <c r="C46" s="183">
        <v>387</v>
      </c>
      <c r="D46" s="28">
        <f t="shared" si="0"/>
        <v>757</v>
      </c>
      <c r="E46" s="182">
        <v>33</v>
      </c>
      <c r="F46" s="183">
        <v>22</v>
      </c>
      <c r="G46" s="28">
        <f t="shared" si="1"/>
        <v>55</v>
      </c>
      <c r="H46" s="182">
        <v>63</v>
      </c>
      <c r="I46" s="183">
        <v>87</v>
      </c>
      <c r="J46" s="28">
        <f t="shared" si="2"/>
        <v>150</v>
      </c>
      <c r="K46" s="182">
        <v>0</v>
      </c>
      <c r="L46" s="183">
        <v>5</v>
      </c>
      <c r="M46" s="28">
        <f t="shared" si="3"/>
        <v>5</v>
      </c>
      <c r="N46" s="182">
        <v>128</v>
      </c>
      <c r="O46" s="183">
        <v>120</v>
      </c>
      <c r="P46" s="28">
        <f t="shared" si="4"/>
        <v>248</v>
      </c>
      <c r="Q46" s="117">
        <f t="shared" si="11"/>
        <v>224</v>
      </c>
      <c r="R46" s="118">
        <f t="shared" si="11"/>
        <v>234</v>
      </c>
      <c r="S46" s="29">
        <f t="shared" si="5"/>
        <v>458</v>
      </c>
      <c r="T46" s="119">
        <f t="shared" si="8"/>
        <v>60.540540540540547</v>
      </c>
      <c r="U46" s="120">
        <f t="shared" si="8"/>
        <v>60.465116279069761</v>
      </c>
      <c r="V46" s="121">
        <f t="shared" si="8"/>
        <v>60.501981505944514</v>
      </c>
      <c r="W46" s="119">
        <f t="shared" si="9"/>
        <v>42.857142857142854</v>
      </c>
      <c r="X46" s="120">
        <f t="shared" si="9"/>
        <v>46.581196581196579</v>
      </c>
      <c r="Y46" s="122">
        <f t="shared" si="9"/>
        <v>44.759825327510917</v>
      </c>
      <c r="Z46" s="226" t="s">
        <v>128</v>
      </c>
      <c r="AA46" s="119">
        <f t="shared" si="10"/>
        <v>34.594594594594597</v>
      </c>
      <c r="AB46" s="120">
        <f t="shared" si="6"/>
        <v>31.007751937984494</v>
      </c>
      <c r="AC46" s="121">
        <f t="shared" si="6"/>
        <v>32.760898282694853</v>
      </c>
    </row>
    <row r="47" spans="1:29" s="86" customFormat="1" ht="12" customHeight="1" x14ac:dyDescent="0.15">
      <c r="A47" s="194" t="s">
        <v>68</v>
      </c>
      <c r="B47" s="178">
        <v>157</v>
      </c>
      <c r="C47" s="179">
        <v>162</v>
      </c>
      <c r="D47" s="38">
        <f t="shared" si="0"/>
        <v>319</v>
      </c>
      <c r="E47" s="178">
        <v>18</v>
      </c>
      <c r="F47" s="179">
        <v>15</v>
      </c>
      <c r="G47" s="38">
        <f t="shared" si="1"/>
        <v>33</v>
      </c>
      <c r="H47" s="178">
        <v>31</v>
      </c>
      <c r="I47" s="179">
        <v>38</v>
      </c>
      <c r="J47" s="38">
        <f t="shared" si="2"/>
        <v>69</v>
      </c>
      <c r="K47" s="178">
        <v>1</v>
      </c>
      <c r="L47" s="179">
        <v>0</v>
      </c>
      <c r="M47" s="38">
        <f t="shared" si="3"/>
        <v>1</v>
      </c>
      <c r="N47" s="178">
        <v>72</v>
      </c>
      <c r="O47" s="179">
        <v>51</v>
      </c>
      <c r="P47" s="38">
        <f t="shared" si="4"/>
        <v>123</v>
      </c>
      <c r="Q47" s="93">
        <f t="shared" si="11"/>
        <v>122</v>
      </c>
      <c r="R47" s="94">
        <f t="shared" si="11"/>
        <v>104</v>
      </c>
      <c r="S47" s="39">
        <f t="shared" si="5"/>
        <v>226</v>
      </c>
      <c r="T47" s="95">
        <f t="shared" si="8"/>
        <v>77.70700636942675</v>
      </c>
      <c r="U47" s="96">
        <f t="shared" si="8"/>
        <v>64.197530864197532</v>
      </c>
      <c r="V47" s="97">
        <f t="shared" si="8"/>
        <v>70.846394984326025</v>
      </c>
      <c r="W47" s="95">
        <f t="shared" si="9"/>
        <v>40.16393442622951</v>
      </c>
      <c r="X47" s="96">
        <f t="shared" si="9"/>
        <v>50.96153846153846</v>
      </c>
      <c r="Y47" s="98">
        <f t="shared" si="9"/>
        <v>45.132743362831853</v>
      </c>
      <c r="Z47" s="222" t="s">
        <v>129</v>
      </c>
      <c r="AA47" s="95">
        <f t="shared" si="10"/>
        <v>45.859872611464972</v>
      </c>
      <c r="AB47" s="96">
        <f t="shared" si="6"/>
        <v>31.481481481481481</v>
      </c>
      <c r="AC47" s="97">
        <f t="shared" si="6"/>
        <v>38.557993730407524</v>
      </c>
    </row>
    <row r="48" spans="1:29" ht="12" customHeight="1" x14ac:dyDescent="0.15">
      <c r="A48" s="193" t="s">
        <v>69</v>
      </c>
      <c r="B48" s="176">
        <v>176</v>
      </c>
      <c r="C48" s="177">
        <v>185</v>
      </c>
      <c r="D48" s="1">
        <f t="shared" si="0"/>
        <v>361</v>
      </c>
      <c r="E48" s="176">
        <v>19</v>
      </c>
      <c r="F48" s="177">
        <v>18</v>
      </c>
      <c r="G48" s="1">
        <f t="shared" si="1"/>
        <v>37</v>
      </c>
      <c r="H48" s="176">
        <v>40</v>
      </c>
      <c r="I48" s="177">
        <v>55</v>
      </c>
      <c r="J48" s="1">
        <f t="shared" si="2"/>
        <v>95</v>
      </c>
      <c r="K48" s="176">
        <v>0</v>
      </c>
      <c r="L48" s="177">
        <v>0</v>
      </c>
      <c r="M48" s="1">
        <f t="shared" si="3"/>
        <v>0</v>
      </c>
      <c r="N48" s="176">
        <v>75</v>
      </c>
      <c r="O48" s="177">
        <v>48</v>
      </c>
      <c r="P48" s="1">
        <f t="shared" si="4"/>
        <v>123</v>
      </c>
      <c r="Q48" s="87">
        <f t="shared" si="11"/>
        <v>134</v>
      </c>
      <c r="R48" s="88">
        <f t="shared" si="11"/>
        <v>121</v>
      </c>
      <c r="S48" s="2">
        <f t="shared" si="5"/>
        <v>255</v>
      </c>
      <c r="T48" s="89">
        <f t="shared" si="8"/>
        <v>76.13636363636364</v>
      </c>
      <c r="U48" s="90">
        <f t="shared" si="8"/>
        <v>65.405405405405403</v>
      </c>
      <c r="V48" s="91">
        <f t="shared" si="8"/>
        <v>70.637119113573405</v>
      </c>
      <c r="W48" s="89">
        <f t="shared" si="9"/>
        <v>44.029850746268657</v>
      </c>
      <c r="X48" s="90">
        <f t="shared" si="9"/>
        <v>60.330578512396691</v>
      </c>
      <c r="Y48" s="92">
        <f t="shared" si="9"/>
        <v>51.764705882352949</v>
      </c>
      <c r="Z48" s="221" t="s">
        <v>69</v>
      </c>
      <c r="AA48" s="89">
        <f t="shared" si="10"/>
        <v>42.613636363636367</v>
      </c>
      <c r="AB48" s="90">
        <f t="shared" si="6"/>
        <v>25.945945945945947</v>
      </c>
      <c r="AC48" s="91">
        <f t="shared" si="6"/>
        <v>34.072022160664822</v>
      </c>
    </row>
    <row r="49" spans="1:29" s="86" customFormat="1" ht="12" customHeight="1" x14ac:dyDescent="0.15">
      <c r="A49" s="194" t="s">
        <v>70</v>
      </c>
      <c r="B49" s="178">
        <v>241</v>
      </c>
      <c r="C49" s="179">
        <v>277</v>
      </c>
      <c r="D49" s="38">
        <f t="shared" si="0"/>
        <v>518</v>
      </c>
      <c r="E49" s="178">
        <v>27</v>
      </c>
      <c r="F49" s="179">
        <v>22</v>
      </c>
      <c r="G49" s="38">
        <f t="shared" si="1"/>
        <v>49</v>
      </c>
      <c r="H49" s="178">
        <v>56</v>
      </c>
      <c r="I49" s="179">
        <v>82</v>
      </c>
      <c r="J49" s="38">
        <f t="shared" si="2"/>
        <v>138</v>
      </c>
      <c r="K49" s="178">
        <v>2</v>
      </c>
      <c r="L49" s="179">
        <v>0</v>
      </c>
      <c r="M49" s="38">
        <f t="shared" si="3"/>
        <v>2</v>
      </c>
      <c r="N49" s="178">
        <v>80</v>
      </c>
      <c r="O49" s="179">
        <v>66</v>
      </c>
      <c r="P49" s="38">
        <f t="shared" si="4"/>
        <v>146</v>
      </c>
      <c r="Q49" s="93">
        <f t="shared" si="11"/>
        <v>165</v>
      </c>
      <c r="R49" s="94">
        <f t="shared" si="11"/>
        <v>170</v>
      </c>
      <c r="S49" s="39">
        <f t="shared" si="5"/>
        <v>335</v>
      </c>
      <c r="T49" s="95">
        <f t="shared" si="8"/>
        <v>68.46473029045643</v>
      </c>
      <c r="U49" s="96">
        <f t="shared" si="8"/>
        <v>61.371841155234655</v>
      </c>
      <c r="V49" s="97">
        <f t="shared" si="8"/>
        <v>64.671814671814673</v>
      </c>
      <c r="W49" s="95">
        <f t="shared" si="9"/>
        <v>50.303030303030305</v>
      </c>
      <c r="X49" s="96">
        <f t="shared" si="9"/>
        <v>61.176470588235297</v>
      </c>
      <c r="Y49" s="98">
        <f t="shared" si="9"/>
        <v>55.820895522388057</v>
      </c>
      <c r="Z49" s="222" t="s">
        <v>70</v>
      </c>
      <c r="AA49" s="95">
        <f t="shared" si="10"/>
        <v>33.195020746887963</v>
      </c>
      <c r="AB49" s="96">
        <f t="shared" si="6"/>
        <v>23.826714801444044</v>
      </c>
      <c r="AC49" s="97">
        <f t="shared" si="6"/>
        <v>28.185328185328185</v>
      </c>
    </row>
    <row r="50" spans="1:29" ht="12" customHeight="1" x14ac:dyDescent="0.15">
      <c r="A50" s="193" t="s">
        <v>71</v>
      </c>
      <c r="B50" s="176">
        <v>487</v>
      </c>
      <c r="C50" s="177">
        <v>526</v>
      </c>
      <c r="D50" s="1">
        <f t="shared" si="0"/>
        <v>1013</v>
      </c>
      <c r="E50" s="176">
        <v>53</v>
      </c>
      <c r="F50" s="177">
        <v>49</v>
      </c>
      <c r="G50" s="1">
        <f t="shared" si="1"/>
        <v>102</v>
      </c>
      <c r="H50" s="176">
        <v>102</v>
      </c>
      <c r="I50" s="177">
        <v>139</v>
      </c>
      <c r="J50" s="1">
        <f t="shared" si="2"/>
        <v>241</v>
      </c>
      <c r="K50" s="176">
        <v>1</v>
      </c>
      <c r="L50" s="177">
        <v>1</v>
      </c>
      <c r="M50" s="1">
        <f t="shared" si="3"/>
        <v>2</v>
      </c>
      <c r="N50" s="176">
        <v>146</v>
      </c>
      <c r="O50" s="177">
        <v>130</v>
      </c>
      <c r="P50" s="1">
        <f t="shared" si="4"/>
        <v>276</v>
      </c>
      <c r="Q50" s="87">
        <f t="shared" si="11"/>
        <v>302</v>
      </c>
      <c r="R50" s="88">
        <f t="shared" si="11"/>
        <v>319</v>
      </c>
      <c r="S50" s="2">
        <f t="shared" si="5"/>
        <v>621</v>
      </c>
      <c r="T50" s="89">
        <f t="shared" si="8"/>
        <v>62.012320328542089</v>
      </c>
      <c r="U50" s="90">
        <f t="shared" si="8"/>
        <v>60.646387832699624</v>
      </c>
      <c r="V50" s="91">
        <f t="shared" si="8"/>
        <v>61.303060217176707</v>
      </c>
      <c r="W50" s="89">
        <f t="shared" si="9"/>
        <v>51.324503311258276</v>
      </c>
      <c r="X50" s="90">
        <f t="shared" si="9"/>
        <v>58.934169278996862</v>
      </c>
      <c r="Y50" s="92">
        <f t="shared" si="9"/>
        <v>55.233494363929147</v>
      </c>
      <c r="Z50" s="221" t="s">
        <v>71</v>
      </c>
      <c r="AA50" s="89">
        <f t="shared" si="10"/>
        <v>29.979466119096511</v>
      </c>
      <c r="AB50" s="90">
        <f t="shared" si="6"/>
        <v>24.714828897338403</v>
      </c>
      <c r="AC50" s="91">
        <f t="shared" si="6"/>
        <v>27.245804540967423</v>
      </c>
    </row>
    <row r="51" spans="1:29" s="86" customFormat="1" ht="12" customHeight="1" x14ac:dyDescent="0.15">
      <c r="A51" s="194" t="s">
        <v>72</v>
      </c>
      <c r="B51" s="178">
        <v>1277</v>
      </c>
      <c r="C51" s="179">
        <v>1357</v>
      </c>
      <c r="D51" s="38">
        <f t="shared" si="0"/>
        <v>2634</v>
      </c>
      <c r="E51" s="178">
        <v>138</v>
      </c>
      <c r="F51" s="179">
        <v>123</v>
      </c>
      <c r="G51" s="38">
        <f t="shared" si="1"/>
        <v>261</v>
      </c>
      <c r="H51" s="178">
        <v>269</v>
      </c>
      <c r="I51" s="179">
        <v>367</v>
      </c>
      <c r="J51" s="38">
        <f t="shared" si="2"/>
        <v>636</v>
      </c>
      <c r="K51" s="178">
        <v>5</v>
      </c>
      <c r="L51" s="179">
        <v>3</v>
      </c>
      <c r="M51" s="38">
        <f t="shared" si="3"/>
        <v>8</v>
      </c>
      <c r="N51" s="178">
        <v>365</v>
      </c>
      <c r="O51" s="179">
        <v>293</v>
      </c>
      <c r="P51" s="38">
        <f t="shared" si="4"/>
        <v>658</v>
      </c>
      <c r="Q51" s="93">
        <f t="shared" si="11"/>
        <v>777</v>
      </c>
      <c r="R51" s="94">
        <f t="shared" si="11"/>
        <v>786</v>
      </c>
      <c r="S51" s="39">
        <f t="shared" si="5"/>
        <v>1563</v>
      </c>
      <c r="T51" s="95">
        <f t="shared" si="8"/>
        <v>60.845732184808142</v>
      </c>
      <c r="U51" s="96">
        <f t="shared" si="8"/>
        <v>57.921886514369938</v>
      </c>
      <c r="V51" s="97">
        <f t="shared" si="8"/>
        <v>59.33940774487472</v>
      </c>
      <c r="W51" s="95">
        <f t="shared" si="9"/>
        <v>52.380952380952387</v>
      </c>
      <c r="X51" s="96">
        <f t="shared" si="9"/>
        <v>62.340966921119588</v>
      </c>
      <c r="Y51" s="98">
        <f t="shared" si="9"/>
        <v>57.389635316698659</v>
      </c>
      <c r="Z51" s="222" t="s">
        <v>72</v>
      </c>
      <c r="AA51" s="95">
        <f t="shared" si="10"/>
        <v>28.582615505090054</v>
      </c>
      <c r="AB51" s="96">
        <f t="shared" si="6"/>
        <v>21.59174649963154</v>
      </c>
      <c r="AC51" s="97">
        <f t="shared" si="6"/>
        <v>24.981017463933181</v>
      </c>
    </row>
    <row r="52" spans="1:29" ht="12" customHeight="1" x14ac:dyDescent="0.15">
      <c r="A52" s="193" t="s">
        <v>73</v>
      </c>
      <c r="B52" s="176">
        <v>610</v>
      </c>
      <c r="C52" s="177">
        <v>586</v>
      </c>
      <c r="D52" s="1">
        <f t="shared" si="0"/>
        <v>1196</v>
      </c>
      <c r="E52" s="176">
        <v>45</v>
      </c>
      <c r="F52" s="177">
        <v>41</v>
      </c>
      <c r="G52" s="1">
        <f t="shared" si="1"/>
        <v>86</v>
      </c>
      <c r="H52" s="176">
        <v>125</v>
      </c>
      <c r="I52" s="177">
        <v>148</v>
      </c>
      <c r="J52" s="1">
        <f t="shared" si="2"/>
        <v>273</v>
      </c>
      <c r="K52" s="176">
        <v>5</v>
      </c>
      <c r="L52" s="177">
        <v>1</v>
      </c>
      <c r="M52" s="1">
        <f t="shared" si="3"/>
        <v>6</v>
      </c>
      <c r="N52" s="176">
        <v>197</v>
      </c>
      <c r="O52" s="177">
        <v>155</v>
      </c>
      <c r="P52" s="1">
        <f t="shared" si="4"/>
        <v>352</v>
      </c>
      <c r="Q52" s="87">
        <f t="shared" si="11"/>
        <v>372</v>
      </c>
      <c r="R52" s="88">
        <f t="shared" si="11"/>
        <v>345</v>
      </c>
      <c r="S52" s="2">
        <f t="shared" si="5"/>
        <v>717</v>
      </c>
      <c r="T52" s="89">
        <f t="shared" si="8"/>
        <v>60.983606557377044</v>
      </c>
      <c r="U52" s="90">
        <f t="shared" si="8"/>
        <v>58.87372013651877</v>
      </c>
      <c r="V52" s="91">
        <f t="shared" si="8"/>
        <v>59.949832775919731</v>
      </c>
      <c r="W52" s="89">
        <f t="shared" si="9"/>
        <v>45.698924731182792</v>
      </c>
      <c r="X52" s="90">
        <f t="shared" si="9"/>
        <v>54.782608695652172</v>
      </c>
      <c r="Y52" s="92">
        <f t="shared" si="9"/>
        <v>50.069735006973502</v>
      </c>
      <c r="Z52" s="221" t="s">
        <v>73</v>
      </c>
      <c r="AA52" s="89">
        <f t="shared" si="10"/>
        <v>32.295081967213115</v>
      </c>
      <c r="AB52" s="90">
        <f t="shared" si="6"/>
        <v>26.450511945392492</v>
      </c>
      <c r="AC52" s="91">
        <f t="shared" si="6"/>
        <v>29.431438127090303</v>
      </c>
    </row>
    <row r="53" spans="1:29" s="86" customFormat="1" ht="12" customHeight="1" x14ac:dyDescent="0.15">
      <c r="A53" s="194" t="s">
        <v>74</v>
      </c>
      <c r="B53" s="178">
        <v>77</v>
      </c>
      <c r="C53" s="179">
        <v>89</v>
      </c>
      <c r="D53" s="38">
        <f t="shared" si="0"/>
        <v>166</v>
      </c>
      <c r="E53" s="178">
        <v>11</v>
      </c>
      <c r="F53" s="179">
        <v>11</v>
      </c>
      <c r="G53" s="38">
        <f t="shared" si="1"/>
        <v>22</v>
      </c>
      <c r="H53" s="178">
        <v>15</v>
      </c>
      <c r="I53" s="179">
        <v>29</v>
      </c>
      <c r="J53" s="38">
        <f t="shared" si="2"/>
        <v>44</v>
      </c>
      <c r="K53" s="178">
        <v>0</v>
      </c>
      <c r="L53" s="179">
        <v>0</v>
      </c>
      <c r="M53" s="38">
        <f t="shared" si="3"/>
        <v>0</v>
      </c>
      <c r="N53" s="178">
        <v>30</v>
      </c>
      <c r="O53" s="179">
        <v>28</v>
      </c>
      <c r="P53" s="38">
        <f t="shared" si="4"/>
        <v>58</v>
      </c>
      <c r="Q53" s="93">
        <f t="shared" si="11"/>
        <v>56</v>
      </c>
      <c r="R53" s="94">
        <f t="shared" si="11"/>
        <v>68</v>
      </c>
      <c r="S53" s="39">
        <f t="shared" si="5"/>
        <v>124</v>
      </c>
      <c r="T53" s="95">
        <f t="shared" si="8"/>
        <v>72.727272727272734</v>
      </c>
      <c r="U53" s="96">
        <f t="shared" si="8"/>
        <v>76.404494382022463</v>
      </c>
      <c r="V53" s="97">
        <f t="shared" si="8"/>
        <v>74.698795180722882</v>
      </c>
      <c r="W53" s="95">
        <f t="shared" si="9"/>
        <v>46.428571428571431</v>
      </c>
      <c r="X53" s="96">
        <f t="shared" si="9"/>
        <v>58.82352941176471</v>
      </c>
      <c r="Y53" s="98">
        <f t="shared" si="9"/>
        <v>53.225806451612897</v>
      </c>
      <c r="Z53" s="222" t="s">
        <v>74</v>
      </c>
      <c r="AA53" s="95">
        <f t="shared" si="10"/>
        <v>38.961038961038966</v>
      </c>
      <c r="AB53" s="96">
        <f t="shared" si="6"/>
        <v>31.460674157303369</v>
      </c>
      <c r="AC53" s="97">
        <f t="shared" si="6"/>
        <v>34.939759036144579</v>
      </c>
    </row>
    <row r="54" spans="1:29" ht="12" customHeight="1" x14ac:dyDescent="0.15">
      <c r="A54" s="193" t="s">
        <v>75</v>
      </c>
      <c r="B54" s="176">
        <v>433</v>
      </c>
      <c r="C54" s="177">
        <v>461</v>
      </c>
      <c r="D54" s="1">
        <f t="shared" si="0"/>
        <v>894</v>
      </c>
      <c r="E54" s="176">
        <v>54</v>
      </c>
      <c r="F54" s="177">
        <v>44</v>
      </c>
      <c r="G54" s="1">
        <f t="shared" si="1"/>
        <v>98</v>
      </c>
      <c r="H54" s="176">
        <v>109</v>
      </c>
      <c r="I54" s="177">
        <v>132</v>
      </c>
      <c r="J54" s="1">
        <f t="shared" si="2"/>
        <v>241</v>
      </c>
      <c r="K54" s="176">
        <v>2</v>
      </c>
      <c r="L54" s="177">
        <v>1</v>
      </c>
      <c r="M54" s="1">
        <f t="shared" si="3"/>
        <v>3</v>
      </c>
      <c r="N54" s="176">
        <v>132</v>
      </c>
      <c r="O54" s="177">
        <v>116</v>
      </c>
      <c r="P54" s="1">
        <f t="shared" si="4"/>
        <v>248</v>
      </c>
      <c r="Q54" s="87">
        <f t="shared" si="11"/>
        <v>297</v>
      </c>
      <c r="R54" s="88">
        <f t="shared" si="11"/>
        <v>293</v>
      </c>
      <c r="S54" s="2">
        <f t="shared" si="5"/>
        <v>590</v>
      </c>
      <c r="T54" s="89">
        <f t="shared" si="8"/>
        <v>68.591224018475742</v>
      </c>
      <c r="U54" s="90">
        <f t="shared" si="8"/>
        <v>63.557483731019524</v>
      </c>
      <c r="V54" s="91">
        <f t="shared" si="8"/>
        <v>65.995525727069349</v>
      </c>
      <c r="W54" s="89">
        <f t="shared" si="9"/>
        <v>54.882154882154886</v>
      </c>
      <c r="X54" s="90">
        <f t="shared" si="9"/>
        <v>60.068259385665534</v>
      </c>
      <c r="Y54" s="92">
        <f t="shared" si="9"/>
        <v>57.457627118644069</v>
      </c>
      <c r="Z54" s="221" t="s">
        <v>75</v>
      </c>
      <c r="AA54" s="89">
        <f t="shared" si="10"/>
        <v>30.484988452655887</v>
      </c>
      <c r="AB54" s="90">
        <f t="shared" si="6"/>
        <v>25.162689804772238</v>
      </c>
      <c r="AC54" s="91">
        <f t="shared" si="6"/>
        <v>27.740492170022375</v>
      </c>
    </row>
    <row r="55" spans="1:29" s="86" customFormat="1" ht="12" customHeight="1" x14ac:dyDescent="0.15">
      <c r="A55" s="194" t="s">
        <v>76</v>
      </c>
      <c r="B55" s="178">
        <v>94</v>
      </c>
      <c r="C55" s="179">
        <v>87</v>
      </c>
      <c r="D55" s="38">
        <f t="shared" si="0"/>
        <v>181</v>
      </c>
      <c r="E55" s="178">
        <v>15</v>
      </c>
      <c r="F55" s="179">
        <v>14</v>
      </c>
      <c r="G55" s="38">
        <f t="shared" si="1"/>
        <v>29</v>
      </c>
      <c r="H55" s="178">
        <v>16</v>
      </c>
      <c r="I55" s="179">
        <v>21</v>
      </c>
      <c r="J55" s="38">
        <f t="shared" si="2"/>
        <v>37</v>
      </c>
      <c r="K55" s="178">
        <v>1</v>
      </c>
      <c r="L55" s="179">
        <v>1</v>
      </c>
      <c r="M55" s="38">
        <f t="shared" si="3"/>
        <v>2</v>
      </c>
      <c r="N55" s="178">
        <v>34</v>
      </c>
      <c r="O55" s="179">
        <v>23</v>
      </c>
      <c r="P55" s="38">
        <f t="shared" si="4"/>
        <v>57</v>
      </c>
      <c r="Q55" s="93">
        <f t="shared" si="11"/>
        <v>66</v>
      </c>
      <c r="R55" s="94">
        <f t="shared" si="11"/>
        <v>59</v>
      </c>
      <c r="S55" s="39">
        <f t="shared" si="5"/>
        <v>125</v>
      </c>
      <c r="T55" s="95">
        <f t="shared" si="8"/>
        <v>70.212765957446805</v>
      </c>
      <c r="U55" s="96">
        <f t="shared" si="8"/>
        <v>67.81609195402298</v>
      </c>
      <c r="V55" s="97">
        <f t="shared" si="8"/>
        <v>69.060773480662988</v>
      </c>
      <c r="W55" s="95">
        <f t="shared" si="9"/>
        <v>46.969696969696969</v>
      </c>
      <c r="X55" s="96">
        <f t="shared" si="9"/>
        <v>59.322033898305079</v>
      </c>
      <c r="Y55" s="98">
        <f t="shared" si="9"/>
        <v>52.800000000000004</v>
      </c>
      <c r="Z55" s="222" t="s">
        <v>76</v>
      </c>
      <c r="AA55" s="95">
        <f t="shared" si="10"/>
        <v>36.170212765957451</v>
      </c>
      <c r="AB55" s="96">
        <f t="shared" si="6"/>
        <v>26.436781609195403</v>
      </c>
      <c r="AC55" s="97">
        <f t="shared" si="6"/>
        <v>31.491712707182316</v>
      </c>
    </row>
    <row r="56" spans="1:29" ht="12" customHeight="1" x14ac:dyDescent="0.15">
      <c r="A56" s="193" t="s">
        <v>77</v>
      </c>
      <c r="B56" s="176">
        <v>190</v>
      </c>
      <c r="C56" s="177">
        <v>201</v>
      </c>
      <c r="D56" s="1">
        <f t="shared" si="0"/>
        <v>391</v>
      </c>
      <c r="E56" s="176">
        <v>31</v>
      </c>
      <c r="F56" s="177">
        <v>27</v>
      </c>
      <c r="G56" s="1">
        <f t="shared" si="1"/>
        <v>58</v>
      </c>
      <c r="H56" s="176">
        <v>34</v>
      </c>
      <c r="I56" s="177">
        <v>56</v>
      </c>
      <c r="J56" s="1">
        <f t="shared" si="2"/>
        <v>90</v>
      </c>
      <c r="K56" s="176">
        <v>0</v>
      </c>
      <c r="L56" s="177">
        <v>2</v>
      </c>
      <c r="M56" s="1">
        <f t="shared" si="3"/>
        <v>2</v>
      </c>
      <c r="N56" s="176">
        <v>55</v>
      </c>
      <c r="O56" s="177">
        <v>45</v>
      </c>
      <c r="P56" s="1">
        <f t="shared" si="4"/>
        <v>100</v>
      </c>
      <c r="Q56" s="87">
        <f t="shared" si="11"/>
        <v>120</v>
      </c>
      <c r="R56" s="88">
        <f t="shared" si="11"/>
        <v>130</v>
      </c>
      <c r="S56" s="2">
        <f t="shared" si="5"/>
        <v>250</v>
      </c>
      <c r="T56" s="89">
        <f t="shared" si="8"/>
        <v>63.157894736842103</v>
      </c>
      <c r="U56" s="90">
        <f t="shared" si="8"/>
        <v>64.676616915422898</v>
      </c>
      <c r="V56" s="91">
        <f t="shared" si="8"/>
        <v>63.9386189258312</v>
      </c>
      <c r="W56" s="89">
        <f t="shared" si="9"/>
        <v>54.166666666666664</v>
      </c>
      <c r="X56" s="90">
        <f t="shared" si="9"/>
        <v>63.84615384615384</v>
      </c>
      <c r="Y56" s="92">
        <f t="shared" si="9"/>
        <v>59.199999999999996</v>
      </c>
      <c r="Z56" s="221" t="s">
        <v>77</v>
      </c>
      <c r="AA56" s="89">
        <f t="shared" si="10"/>
        <v>28.947368421052634</v>
      </c>
      <c r="AB56" s="90">
        <f t="shared" si="6"/>
        <v>22.388059701492537</v>
      </c>
      <c r="AC56" s="91">
        <f t="shared" si="6"/>
        <v>25.575447570332482</v>
      </c>
    </row>
    <row r="57" spans="1:29" s="86" customFormat="1" ht="12" customHeight="1" x14ac:dyDescent="0.15">
      <c r="A57" s="194" t="s">
        <v>78</v>
      </c>
      <c r="B57" s="178">
        <v>294</v>
      </c>
      <c r="C57" s="179">
        <v>289</v>
      </c>
      <c r="D57" s="38">
        <f t="shared" si="0"/>
        <v>583</v>
      </c>
      <c r="E57" s="178">
        <v>39</v>
      </c>
      <c r="F57" s="179">
        <v>24</v>
      </c>
      <c r="G57" s="38">
        <f t="shared" si="1"/>
        <v>63</v>
      </c>
      <c r="H57" s="178">
        <v>69</v>
      </c>
      <c r="I57" s="179">
        <v>86</v>
      </c>
      <c r="J57" s="38">
        <f t="shared" si="2"/>
        <v>155</v>
      </c>
      <c r="K57" s="178">
        <v>1</v>
      </c>
      <c r="L57" s="179">
        <v>2</v>
      </c>
      <c r="M57" s="38">
        <f t="shared" si="3"/>
        <v>3</v>
      </c>
      <c r="N57" s="178">
        <v>81</v>
      </c>
      <c r="O57" s="179">
        <v>66</v>
      </c>
      <c r="P57" s="38">
        <f t="shared" si="4"/>
        <v>147</v>
      </c>
      <c r="Q57" s="93">
        <f t="shared" si="11"/>
        <v>190</v>
      </c>
      <c r="R57" s="94">
        <f t="shared" si="11"/>
        <v>178</v>
      </c>
      <c r="S57" s="39">
        <f t="shared" si="5"/>
        <v>368</v>
      </c>
      <c r="T57" s="95">
        <f t="shared" si="8"/>
        <v>64.625850340136054</v>
      </c>
      <c r="U57" s="96">
        <f t="shared" si="8"/>
        <v>61.591695501730101</v>
      </c>
      <c r="V57" s="97">
        <f t="shared" si="8"/>
        <v>63.121783876500857</v>
      </c>
      <c r="W57" s="95">
        <f t="shared" si="9"/>
        <v>56.84210526315789</v>
      </c>
      <c r="X57" s="96">
        <f t="shared" si="9"/>
        <v>61.797752808988761</v>
      </c>
      <c r="Y57" s="98">
        <f t="shared" si="9"/>
        <v>59.239130434782602</v>
      </c>
      <c r="Z57" s="222" t="s">
        <v>78</v>
      </c>
      <c r="AA57" s="95">
        <f t="shared" si="10"/>
        <v>27.551020408163261</v>
      </c>
      <c r="AB57" s="96">
        <f t="shared" si="6"/>
        <v>22.837370242214533</v>
      </c>
      <c r="AC57" s="97">
        <f t="shared" si="6"/>
        <v>25.21440823327616</v>
      </c>
    </row>
    <row r="58" spans="1:29" ht="12" customHeight="1" x14ac:dyDescent="0.15">
      <c r="A58" s="193" t="s">
        <v>79</v>
      </c>
      <c r="B58" s="176">
        <v>176</v>
      </c>
      <c r="C58" s="177">
        <v>172</v>
      </c>
      <c r="D58" s="1">
        <f t="shared" ref="D58:D60" si="12">SUM(B58:C58)</f>
        <v>348</v>
      </c>
      <c r="E58" s="176">
        <v>22</v>
      </c>
      <c r="F58" s="177">
        <v>22</v>
      </c>
      <c r="G58" s="1">
        <f t="shared" ref="G58:G60" si="13">SUM(E58:F58)</f>
        <v>44</v>
      </c>
      <c r="H58" s="176">
        <v>32</v>
      </c>
      <c r="I58" s="177">
        <v>44</v>
      </c>
      <c r="J58" s="1">
        <f t="shared" ref="J58:J60" si="14">SUM(H58:I58)</f>
        <v>76</v>
      </c>
      <c r="K58" s="176">
        <v>1</v>
      </c>
      <c r="L58" s="177">
        <v>2</v>
      </c>
      <c r="M58" s="1">
        <f t="shared" ref="M58:M60" si="15">SUM(K58:L58)</f>
        <v>3</v>
      </c>
      <c r="N58" s="176">
        <v>56</v>
      </c>
      <c r="O58" s="177">
        <v>37</v>
      </c>
      <c r="P58" s="1">
        <f t="shared" ref="P58:P60" si="16">SUM(N58:O58)</f>
        <v>93</v>
      </c>
      <c r="Q58" s="87">
        <f t="shared" si="11"/>
        <v>111</v>
      </c>
      <c r="R58" s="88">
        <f t="shared" si="11"/>
        <v>105</v>
      </c>
      <c r="S58" s="2">
        <f t="shared" ref="S58:S71" si="17">SUM(Q58:R58)</f>
        <v>216</v>
      </c>
      <c r="T58" s="89">
        <f t="shared" si="8"/>
        <v>63.06818181818182</v>
      </c>
      <c r="U58" s="90">
        <f t="shared" si="8"/>
        <v>61.046511627906973</v>
      </c>
      <c r="V58" s="91">
        <f t="shared" si="8"/>
        <v>62.068965517241381</v>
      </c>
      <c r="W58" s="89">
        <f t="shared" si="9"/>
        <v>48.648648648648653</v>
      </c>
      <c r="X58" s="90">
        <f t="shared" si="9"/>
        <v>62.857142857142854</v>
      </c>
      <c r="Y58" s="92">
        <f t="shared" si="9"/>
        <v>55.555555555555557</v>
      </c>
      <c r="Z58" s="221" t="s">
        <v>79</v>
      </c>
      <c r="AA58" s="89">
        <f t="shared" si="10"/>
        <v>31.818181818181817</v>
      </c>
      <c r="AB58" s="90">
        <f t="shared" si="6"/>
        <v>21.511627906976745</v>
      </c>
      <c r="AC58" s="91">
        <f t="shared" si="6"/>
        <v>26.72413793103448</v>
      </c>
    </row>
    <row r="59" spans="1:29" s="86" customFormat="1" ht="12" customHeight="1" x14ac:dyDescent="0.15">
      <c r="A59" s="194" t="s">
        <v>80</v>
      </c>
      <c r="B59" s="178">
        <v>73</v>
      </c>
      <c r="C59" s="179">
        <v>76</v>
      </c>
      <c r="D59" s="38">
        <f t="shared" si="12"/>
        <v>149</v>
      </c>
      <c r="E59" s="178">
        <v>7</v>
      </c>
      <c r="F59" s="179">
        <v>5</v>
      </c>
      <c r="G59" s="38">
        <f t="shared" si="13"/>
        <v>12</v>
      </c>
      <c r="H59" s="178">
        <v>20</v>
      </c>
      <c r="I59" s="179">
        <v>20</v>
      </c>
      <c r="J59" s="38">
        <f t="shared" si="14"/>
        <v>40</v>
      </c>
      <c r="K59" s="178">
        <v>0</v>
      </c>
      <c r="L59" s="179">
        <v>1</v>
      </c>
      <c r="M59" s="38">
        <f t="shared" si="15"/>
        <v>1</v>
      </c>
      <c r="N59" s="178">
        <v>26</v>
      </c>
      <c r="O59" s="179">
        <v>16</v>
      </c>
      <c r="P59" s="38">
        <f t="shared" si="16"/>
        <v>42</v>
      </c>
      <c r="Q59" s="93">
        <f t="shared" si="11"/>
        <v>53</v>
      </c>
      <c r="R59" s="94">
        <f t="shared" si="11"/>
        <v>42</v>
      </c>
      <c r="S59" s="39">
        <f t="shared" si="17"/>
        <v>95</v>
      </c>
      <c r="T59" s="95">
        <f t="shared" ref="T59:T72" si="18">Q59/B59*100</f>
        <v>72.602739726027394</v>
      </c>
      <c r="U59" s="96">
        <f t="shared" ref="U59:U72" si="19">R59/C59*100</f>
        <v>55.26315789473685</v>
      </c>
      <c r="V59" s="97">
        <f t="shared" ref="V59:V72" si="20">S59/D59*100</f>
        <v>63.758389261744966</v>
      </c>
      <c r="W59" s="95">
        <f t="shared" ref="W59:W72" si="21">(E59+H59)/Q59*100</f>
        <v>50.943396226415096</v>
      </c>
      <c r="X59" s="96">
        <f t="shared" ref="X59:X72" si="22">(F59+I59)/R59*100</f>
        <v>59.523809523809526</v>
      </c>
      <c r="Y59" s="98">
        <f>(G59+J59)/S59*100</f>
        <v>54.736842105263165</v>
      </c>
      <c r="Z59" s="222" t="s">
        <v>80</v>
      </c>
      <c r="AA59" s="95">
        <f t="shared" si="10"/>
        <v>35.61643835616438</v>
      </c>
      <c r="AB59" s="96">
        <f t="shared" si="6"/>
        <v>21.052631578947366</v>
      </c>
      <c r="AC59" s="97">
        <f t="shared" si="6"/>
        <v>28.187919463087248</v>
      </c>
    </row>
    <row r="60" spans="1:29" ht="12" customHeight="1" thickBot="1" x14ac:dyDescent="0.2">
      <c r="A60" s="199" t="s">
        <v>81</v>
      </c>
      <c r="B60" s="186">
        <v>51</v>
      </c>
      <c r="C60" s="187">
        <v>47</v>
      </c>
      <c r="D60" s="31">
        <f t="shared" si="12"/>
        <v>98</v>
      </c>
      <c r="E60" s="186">
        <v>4</v>
      </c>
      <c r="F60" s="187">
        <v>8</v>
      </c>
      <c r="G60" s="31">
        <f t="shared" si="13"/>
        <v>12</v>
      </c>
      <c r="H60" s="186">
        <v>7</v>
      </c>
      <c r="I60" s="187">
        <v>9</v>
      </c>
      <c r="J60" s="31">
        <f t="shared" si="14"/>
        <v>16</v>
      </c>
      <c r="K60" s="186">
        <v>0</v>
      </c>
      <c r="L60" s="187">
        <v>0</v>
      </c>
      <c r="M60" s="31">
        <f t="shared" si="15"/>
        <v>0</v>
      </c>
      <c r="N60" s="186">
        <v>17</v>
      </c>
      <c r="O60" s="187">
        <v>11</v>
      </c>
      <c r="P60" s="31">
        <f t="shared" si="16"/>
        <v>28</v>
      </c>
      <c r="Q60" s="123">
        <f t="shared" si="11"/>
        <v>28</v>
      </c>
      <c r="R60" s="124">
        <f t="shared" si="11"/>
        <v>28</v>
      </c>
      <c r="S60" s="32">
        <f t="shared" si="17"/>
        <v>56</v>
      </c>
      <c r="T60" s="125">
        <f t="shared" si="18"/>
        <v>54.901960784313729</v>
      </c>
      <c r="U60" s="126">
        <f t="shared" si="19"/>
        <v>59.574468085106382</v>
      </c>
      <c r="V60" s="127">
        <f t="shared" si="20"/>
        <v>57.142857142857139</v>
      </c>
      <c r="W60" s="125">
        <f t="shared" si="21"/>
        <v>39.285714285714285</v>
      </c>
      <c r="X60" s="126">
        <f t="shared" si="22"/>
        <v>60.714285714285708</v>
      </c>
      <c r="Y60" s="128">
        <f t="shared" ref="Y60:Y72" si="23">(G60+J60)/S60*100</f>
        <v>50</v>
      </c>
      <c r="Z60" s="227" t="s">
        <v>81</v>
      </c>
      <c r="AA60" s="125">
        <f t="shared" si="10"/>
        <v>33.333333333333329</v>
      </c>
      <c r="AB60" s="126">
        <f t="shared" si="6"/>
        <v>23.404255319148938</v>
      </c>
      <c r="AC60" s="127">
        <f t="shared" si="6"/>
        <v>28.571428571428569</v>
      </c>
    </row>
    <row r="61" spans="1:29" s="86" customFormat="1" ht="12" customHeight="1" x14ac:dyDescent="0.15">
      <c r="A61" s="200" t="s">
        <v>83</v>
      </c>
      <c r="B61" s="50">
        <f t="shared" ref="B61:R61" si="24">SUMIF($A$5:$A$60,"黒沢尻*",B$5:B$60)</f>
        <v>15283</v>
      </c>
      <c r="C61" s="51">
        <f t="shared" si="24"/>
        <v>15030</v>
      </c>
      <c r="D61" s="52">
        <f t="shared" si="24"/>
        <v>30313</v>
      </c>
      <c r="E61" s="50">
        <f t="shared" si="24"/>
        <v>3310</v>
      </c>
      <c r="F61" s="51">
        <f t="shared" si="24"/>
        <v>3335</v>
      </c>
      <c r="G61" s="52">
        <f t="shared" si="24"/>
        <v>6645</v>
      </c>
      <c r="H61" s="50">
        <f t="shared" si="24"/>
        <v>1324</v>
      </c>
      <c r="I61" s="51">
        <f t="shared" si="24"/>
        <v>1915</v>
      </c>
      <c r="J61" s="52">
        <f t="shared" si="24"/>
        <v>3239</v>
      </c>
      <c r="K61" s="50">
        <f t="shared" si="24"/>
        <v>59</v>
      </c>
      <c r="L61" s="51">
        <f t="shared" si="24"/>
        <v>53</v>
      </c>
      <c r="M61" s="52">
        <f t="shared" si="24"/>
        <v>112</v>
      </c>
      <c r="N61" s="50">
        <f t="shared" si="24"/>
        <v>4246</v>
      </c>
      <c r="O61" s="51">
        <f t="shared" si="24"/>
        <v>3580</v>
      </c>
      <c r="P61" s="52">
        <f t="shared" si="24"/>
        <v>7826</v>
      </c>
      <c r="Q61" s="50">
        <f t="shared" si="24"/>
        <v>8939</v>
      </c>
      <c r="R61" s="51">
        <f t="shared" si="24"/>
        <v>8883</v>
      </c>
      <c r="S61" s="53">
        <f t="shared" si="17"/>
        <v>17822</v>
      </c>
      <c r="T61" s="129">
        <f t="shared" si="18"/>
        <v>58.48982529608061</v>
      </c>
      <c r="U61" s="130">
        <f t="shared" si="19"/>
        <v>59.101796407185624</v>
      </c>
      <c r="V61" s="131">
        <f t="shared" si="20"/>
        <v>58.79325701844094</v>
      </c>
      <c r="W61" s="129">
        <f t="shared" si="21"/>
        <v>51.840250587314017</v>
      </c>
      <c r="X61" s="130">
        <f t="shared" si="22"/>
        <v>59.101654846335691</v>
      </c>
      <c r="Y61" s="132">
        <f t="shared" si="23"/>
        <v>55.459544383346426</v>
      </c>
      <c r="Z61" s="228" t="s">
        <v>83</v>
      </c>
      <c r="AA61" s="129">
        <f t="shared" si="10"/>
        <v>27.782503435189426</v>
      </c>
      <c r="AB61" s="130">
        <f t="shared" si="10"/>
        <v>23.81902860944777</v>
      </c>
      <c r="AC61" s="131">
        <f t="shared" si="10"/>
        <v>25.817306106291031</v>
      </c>
    </row>
    <row r="62" spans="1:29" ht="12" customHeight="1" x14ac:dyDescent="0.15">
      <c r="A62" s="201" t="s">
        <v>84</v>
      </c>
      <c r="B62" s="5">
        <f t="shared" ref="B62:R62" si="25">SUMIF($A$5:$A$60,"飯豊*",B$5:B$60)</f>
        <v>4979</v>
      </c>
      <c r="C62" s="6">
        <f t="shared" si="25"/>
        <v>4666</v>
      </c>
      <c r="D62" s="6">
        <f t="shared" si="25"/>
        <v>9645</v>
      </c>
      <c r="E62" s="5">
        <f t="shared" si="25"/>
        <v>679</v>
      </c>
      <c r="F62" s="6">
        <f t="shared" si="25"/>
        <v>616</v>
      </c>
      <c r="G62" s="6">
        <f t="shared" si="25"/>
        <v>1295</v>
      </c>
      <c r="H62" s="5">
        <f t="shared" si="25"/>
        <v>655</v>
      </c>
      <c r="I62" s="6">
        <f t="shared" si="25"/>
        <v>843</v>
      </c>
      <c r="J62" s="6">
        <f t="shared" si="25"/>
        <v>1498</v>
      </c>
      <c r="K62" s="5">
        <f t="shared" si="25"/>
        <v>22</v>
      </c>
      <c r="L62" s="6">
        <f t="shared" si="25"/>
        <v>12</v>
      </c>
      <c r="M62" s="6">
        <f t="shared" si="25"/>
        <v>34</v>
      </c>
      <c r="N62" s="5">
        <f t="shared" si="25"/>
        <v>1446</v>
      </c>
      <c r="O62" s="6">
        <f t="shared" si="25"/>
        <v>1166</v>
      </c>
      <c r="P62" s="6">
        <f t="shared" si="25"/>
        <v>2612</v>
      </c>
      <c r="Q62" s="5">
        <f t="shared" si="25"/>
        <v>2802</v>
      </c>
      <c r="R62" s="6">
        <f t="shared" si="25"/>
        <v>2637</v>
      </c>
      <c r="S62" s="7">
        <f t="shared" si="17"/>
        <v>5439</v>
      </c>
      <c r="T62" s="133">
        <f t="shared" si="18"/>
        <v>56.276360715003015</v>
      </c>
      <c r="U62" s="134">
        <f t="shared" si="19"/>
        <v>56.515216459494212</v>
      </c>
      <c r="V62" s="135">
        <f t="shared" si="20"/>
        <v>56.391912908242617</v>
      </c>
      <c r="W62" s="133">
        <f t="shared" si="21"/>
        <v>47.608850820842257</v>
      </c>
      <c r="X62" s="134">
        <f t="shared" si="22"/>
        <v>55.328024270003795</v>
      </c>
      <c r="Y62" s="136">
        <f t="shared" si="23"/>
        <v>51.351351351351347</v>
      </c>
      <c r="Z62" s="229" t="s">
        <v>84</v>
      </c>
      <c r="AA62" s="133">
        <f t="shared" si="10"/>
        <v>29.04197630046194</v>
      </c>
      <c r="AB62" s="134">
        <f t="shared" si="10"/>
        <v>24.989284183454778</v>
      </c>
      <c r="AC62" s="135">
        <f t="shared" si="10"/>
        <v>27.081389320891653</v>
      </c>
    </row>
    <row r="63" spans="1:29" s="86" customFormat="1" ht="12" customHeight="1" x14ac:dyDescent="0.15">
      <c r="A63" s="202" t="s">
        <v>85</v>
      </c>
      <c r="B63" s="55">
        <f t="shared" ref="B63:R63" si="26">SUMIF($A$5:$A$60,"二子*",B$5:B$60)</f>
        <v>1518</v>
      </c>
      <c r="C63" s="56">
        <f t="shared" si="26"/>
        <v>1457</v>
      </c>
      <c r="D63" s="56">
        <f t="shared" si="26"/>
        <v>2975</v>
      </c>
      <c r="E63" s="55">
        <f t="shared" si="26"/>
        <v>271</v>
      </c>
      <c r="F63" s="56">
        <f t="shared" si="26"/>
        <v>276</v>
      </c>
      <c r="G63" s="56">
        <f t="shared" si="26"/>
        <v>547</v>
      </c>
      <c r="H63" s="55">
        <f t="shared" si="26"/>
        <v>142</v>
      </c>
      <c r="I63" s="56">
        <f t="shared" si="26"/>
        <v>188</v>
      </c>
      <c r="J63" s="56">
        <f t="shared" si="26"/>
        <v>330</v>
      </c>
      <c r="K63" s="55">
        <f t="shared" si="26"/>
        <v>5</v>
      </c>
      <c r="L63" s="56">
        <f t="shared" si="26"/>
        <v>6</v>
      </c>
      <c r="M63" s="56">
        <f t="shared" si="26"/>
        <v>11</v>
      </c>
      <c r="N63" s="55">
        <f t="shared" si="26"/>
        <v>515</v>
      </c>
      <c r="O63" s="56">
        <f t="shared" si="26"/>
        <v>430</v>
      </c>
      <c r="P63" s="56">
        <f t="shared" si="26"/>
        <v>945</v>
      </c>
      <c r="Q63" s="55">
        <f t="shared" si="26"/>
        <v>933</v>
      </c>
      <c r="R63" s="56">
        <f t="shared" si="26"/>
        <v>900</v>
      </c>
      <c r="S63" s="57">
        <f t="shared" si="17"/>
        <v>1833</v>
      </c>
      <c r="T63" s="137">
        <f t="shared" si="18"/>
        <v>61.462450592885375</v>
      </c>
      <c r="U63" s="138">
        <f t="shared" si="19"/>
        <v>61.770761839396016</v>
      </c>
      <c r="V63" s="139">
        <f t="shared" si="20"/>
        <v>61.613445378151269</v>
      </c>
      <c r="W63" s="137">
        <f t="shared" si="21"/>
        <v>44.265809217577704</v>
      </c>
      <c r="X63" s="138">
        <f t="shared" si="22"/>
        <v>51.555555555555557</v>
      </c>
      <c r="Y63" s="140">
        <f t="shared" si="23"/>
        <v>47.845062738679758</v>
      </c>
      <c r="Z63" s="230" t="s">
        <v>85</v>
      </c>
      <c r="AA63" s="137">
        <f t="shared" si="10"/>
        <v>33.926218708827406</v>
      </c>
      <c r="AB63" s="138">
        <f t="shared" si="10"/>
        <v>29.512697323266984</v>
      </c>
      <c r="AC63" s="139">
        <f t="shared" si="10"/>
        <v>31.764705882352938</v>
      </c>
    </row>
    <row r="64" spans="1:29" ht="12" customHeight="1" x14ac:dyDescent="0.15">
      <c r="A64" s="201" t="s">
        <v>86</v>
      </c>
      <c r="B64" s="5">
        <f t="shared" ref="B64:R64" si="27">SUMIF($A$5:$A$60,"更木*",B$5:B$60)</f>
        <v>373</v>
      </c>
      <c r="C64" s="6">
        <f t="shared" si="27"/>
        <v>447</v>
      </c>
      <c r="D64" s="6">
        <f t="shared" si="27"/>
        <v>820</v>
      </c>
      <c r="E64" s="5">
        <f t="shared" si="27"/>
        <v>71</v>
      </c>
      <c r="F64" s="6">
        <f t="shared" si="27"/>
        <v>75</v>
      </c>
      <c r="G64" s="6">
        <f t="shared" si="27"/>
        <v>146</v>
      </c>
      <c r="H64" s="5">
        <f t="shared" si="27"/>
        <v>22</v>
      </c>
      <c r="I64" s="6">
        <f t="shared" si="27"/>
        <v>33</v>
      </c>
      <c r="J64" s="6">
        <f t="shared" si="27"/>
        <v>55</v>
      </c>
      <c r="K64" s="5">
        <f t="shared" si="27"/>
        <v>1</v>
      </c>
      <c r="L64" s="6">
        <f t="shared" si="27"/>
        <v>5</v>
      </c>
      <c r="M64" s="6">
        <f t="shared" si="27"/>
        <v>6</v>
      </c>
      <c r="N64" s="5">
        <f t="shared" si="27"/>
        <v>180</v>
      </c>
      <c r="O64" s="6">
        <f t="shared" si="27"/>
        <v>172</v>
      </c>
      <c r="P64" s="6">
        <f t="shared" si="27"/>
        <v>352</v>
      </c>
      <c r="Q64" s="5">
        <f t="shared" si="27"/>
        <v>274</v>
      </c>
      <c r="R64" s="6">
        <f t="shared" si="27"/>
        <v>285</v>
      </c>
      <c r="S64" s="7">
        <f t="shared" si="17"/>
        <v>559</v>
      </c>
      <c r="T64" s="133">
        <f t="shared" si="18"/>
        <v>73.458445040214485</v>
      </c>
      <c r="U64" s="134">
        <f t="shared" si="19"/>
        <v>63.758389261744966</v>
      </c>
      <c r="V64" s="135">
        <f t="shared" si="20"/>
        <v>68.170731707317074</v>
      </c>
      <c r="W64" s="133">
        <f t="shared" si="21"/>
        <v>33.941605839416056</v>
      </c>
      <c r="X64" s="134">
        <f t="shared" si="22"/>
        <v>37.894736842105267</v>
      </c>
      <c r="Y64" s="136">
        <f t="shared" si="23"/>
        <v>35.957066189624328</v>
      </c>
      <c r="Z64" s="229" t="s">
        <v>86</v>
      </c>
      <c r="AA64" s="133">
        <f t="shared" si="10"/>
        <v>48.257372654155496</v>
      </c>
      <c r="AB64" s="134">
        <f t="shared" si="10"/>
        <v>38.478747203579417</v>
      </c>
      <c r="AC64" s="135">
        <f t="shared" si="10"/>
        <v>42.926829268292686</v>
      </c>
    </row>
    <row r="65" spans="1:29" s="86" customFormat="1" ht="12" customHeight="1" x14ac:dyDescent="0.15">
      <c r="A65" s="202" t="s">
        <v>87</v>
      </c>
      <c r="B65" s="55">
        <f t="shared" ref="B65:R65" si="28">SUMIF($A$5:$A$60,"黒岩*",B$5:B$60)</f>
        <v>359</v>
      </c>
      <c r="C65" s="56">
        <f t="shared" si="28"/>
        <v>365</v>
      </c>
      <c r="D65" s="56">
        <f t="shared" si="28"/>
        <v>724</v>
      </c>
      <c r="E65" s="55">
        <f t="shared" si="28"/>
        <v>87</v>
      </c>
      <c r="F65" s="56">
        <f t="shared" si="28"/>
        <v>75</v>
      </c>
      <c r="G65" s="56">
        <f t="shared" si="28"/>
        <v>162</v>
      </c>
      <c r="H65" s="55">
        <f t="shared" si="28"/>
        <v>33</v>
      </c>
      <c r="I65" s="56">
        <f t="shared" si="28"/>
        <v>43</v>
      </c>
      <c r="J65" s="56">
        <f t="shared" si="28"/>
        <v>76</v>
      </c>
      <c r="K65" s="55">
        <f t="shared" si="28"/>
        <v>0</v>
      </c>
      <c r="L65" s="56">
        <f t="shared" si="28"/>
        <v>4</v>
      </c>
      <c r="M65" s="56">
        <f t="shared" si="28"/>
        <v>4</v>
      </c>
      <c r="N65" s="55">
        <f t="shared" si="28"/>
        <v>117</v>
      </c>
      <c r="O65" s="56">
        <f t="shared" si="28"/>
        <v>97</v>
      </c>
      <c r="P65" s="56">
        <f t="shared" si="28"/>
        <v>214</v>
      </c>
      <c r="Q65" s="55">
        <f t="shared" si="28"/>
        <v>237</v>
      </c>
      <c r="R65" s="56">
        <f t="shared" si="28"/>
        <v>219</v>
      </c>
      <c r="S65" s="57">
        <f t="shared" si="17"/>
        <v>456</v>
      </c>
      <c r="T65" s="137">
        <f t="shared" si="18"/>
        <v>66.016713091922014</v>
      </c>
      <c r="U65" s="138">
        <f t="shared" si="19"/>
        <v>60</v>
      </c>
      <c r="V65" s="139">
        <f t="shared" si="20"/>
        <v>62.983425414364632</v>
      </c>
      <c r="W65" s="137">
        <f t="shared" si="21"/>
        <v>50.632911392405063</v>
      </c>
      <c r="X65" s="138">
        <f t="shared" si="22"/>
        <v>53.881278538812779</v>
      </c>
      <c r="Y65" s="140">
        <f t="shared" si="23"/>
        <v>52.192982456140349</v>
      </c>
      <c r="Z65" s="230" t="s">
        <v>87</v>
      </c>
      <c r="AA65" s="137">
        <f t="shared" si="10"/>
        <v>32.590529247910865</v>
      </c>
      <c r="AB65" s="138">
        <f t="shared" si="10"/>
        <v>26.575342465753426</v>
      </c>
      <c r="AC65" s="139">
        <f t="shared" si="10"/>
        <v>29.55801104972376</v>
      </c>
    </row>
    <row r="66" spans="1:29" ht="12" customHeight="1" x14ac:dyDescent="0.15">
      <c r="A66" s="201" t="s">
        <v>88</v>
      </c>
      <c r="B66" s="5">
        <f t="shared" ref="B66:R66" si="29">SUMIF($A$5:$A$60,"口内*",B$5:B$60)</f>
        <v>565</v>
      </c>
      <c r="C66" s="6">
        <f t="shared" si="29"/>
        <v>545</v>
      </c>
      <c r="D66" s="6">
        <f t="shared" si="29"/>
        <v>1110</v>
      </c>
      <c r="E66" s="5">
        <f t="shared" si="29"/>
        <v>137</v>
      </c>
      <c r="F66" s="6">
        <f t="shared" si="29"/>
        <v>121</v>
      </c>
      <c r="G66" s="6">
        <f t="shared" si="29"/>
        <v>258</v>
      </c>
      <c r="H66" s="5">
        <f t="shared" si="29"/>
        <v>36</v>
      </c>
      <c r="I66" s="6">
        <f t="shared" si="29"/>
        <v>56</v>
      </c>
      <c r="J66" s="6">
        <f t="shared" si="29"/>
        <v>92</v>
      </c>
      <c r="K66" s="5">
        <f t="shared" si="29"/>
        <v>5</v>
      </c>
      <c r="L66" s="6">
        <f t="shared" si="29"/>
        <v>4</v>
      </c>
      <c r="M66" s="6">
        <f t="shared" si="29"/>
        <v>9</v>
      </c>
      <c r="N66" s="5">
        <f t="shared" si="29"/>
        <v>199</v>
      </c>
      <c r="O66" s="6">
        <f t="shared" si="29"/>
        <v>155</v>
      </c>
      <c r="P66" s="6">
        <f t="shared" si="29"/>
        <v>354</v>
      </c>
      <c r="Q66" s="5">
        <f t="shared" si="29"/>
        <v>377</v>
      </c>
      <c r="R66" s="6">
        <f t="shared" si="29"/>
        <v>336</v>
      </c>
      <c r="S66" s="7">
        <f t="shared" si="17"/>
        <v>713</v>
      </c>
      <c r="T66" s="133">
        <f t="shared" si="18"/>
        <v>66.725663716814154</v>
      </c>
      <c r="U66" s="134">
        <f t="shared" si="19"/>
        <v>61.651376146788991</v>
      </c>
      <c r="V66" s="135">
        <f t="shared" si="20"/>
        <v>64.234234234234236</v>
      </c>
      <c r="W66" s="133">
        <f t="shared" si="21"/>
        <v>45.888594164456229</v>
      </c>
      <c r="X66" s="134">
        <f t="shared" si="22"/>
        <v>52.678571428571431</v>
      </c>
      <c r="Y66" s="136">
        <f t="shared" si="23"/>
        <v>49.088359046283308</v>
      </c>
      <c r="Z66" s="229" t="s">
        <v>88</v>
      </c>
      <c r="AA66" s="133">
        <f t="shared" si="10"/>
        <v>35.221238938053098</v>
      </c>
      <c r="AB66" s="134">
        <f t="shared" si="10"/>
        <v>28.440366972477065</v>
      </c>
      <c r="AC66" s="135">
        <f t="shared" si="10"/>
        <v>31.891891891891895</v>
      </c>
    </row>
    <row r="67" spans="1:29" s="86" customFormat="1" ht="12" customHeight="1" x14ac:dyDescent="0.15">
      <c r="A67" s="202" t="s">
        <v>89</v>
      </c>
      <c r="B67" s="55">
        <f t="shared" ref="B67:R67" si="30">SUMIF($A$5:$A$60,"稲瀬*",B$5:B$60)</f>
        <v>312</v>
      </c>
      <c r="C67" s="56">
        <f t="shared" si="30"/>
        <v>311</v>
      </c>
      <c r="D67" s="56">
        <f t="shared" si="30"/>
        <v>623</v>
      </c>
      <c r="E67" s="55">
        <f t="shared" si="30"/>
        <v>81</v>
      </c>
      <c r="F67" s="56">
        <f t="shared" si="30"/>
        <v>82</v>
      </c>
      <c r="G67" s="56">
        <f t="shared" si="30"/>
        <v>163</v>
      </c>
      <c r="H67" s="55">
        <f t="shared" si="30"/>
        <v>22</v>
      </c>
      <c r="I67" s="56">
        <f t="shared" si="30"/>
        <v>30</v>
      </c>
      <c r="J67" s="56">
        <f t="shared" si="30"/>
        <v>52</v>
      </c>
      <c r="K67" s="55">
        <f t="shared" si="30"/>
        <v>1</v>
      </c>
      <c r="L67" s="56">
        <f t="shared" si="30"/>
        <v>1</v>
      </c>
      <c r="M67" s="56">
        <f t="shared" si="30"/>
        <v>2</v>
      </c>
      <c r="N67" s="55">
        <f t="shared" si="30"/>
        <v>104</v>
      </c>
      <c r="O67" s="56">
        <f t="shared" si="30"/>
        <v>80</v>
      </c>
      <c r="P67" s="56">
        <f t="shared" si="30"/>
        <v>184</v>
      </c>
      <c r="Q67" s="55">
        <f t="shared" si="30"/>
        <v>208</v>
      </c>
      <c r="R67" s="56">
        <f t="shared" si="30"/>
        <v>193</v>
      </c>
      <c r="S67" s="57">
        <f t="shared" si="17"/>
        <v>401</v>
      </c>
      <c r="T67" s="137">
        <f t="shared" si="18"/>
        <v>66.666666666666657</v>
      </c>
      <c r="U67" s="138">
        <f t="shared" si="19"/>
        <v>62.057877813504824</v>
      </c>
      <c r="V67" s="139">
        <f t="shared" si="20"/>
        <v>64.365971107544141</v>
      </c>
      <c r="W67" s="137">
        <f t="shared" si="21"/>
        <v>49.519230769230774</v>
      </c>
      <c r="X67" s="138">
        <f t="shared" si="22"/>
        <v>58.031088082901547</v>
      </c>
      <c r="Y67" s="140">
        <f t="shared" si="23"/>
        <v>53.615960099750623</v>
      </c>
      <c r="Z67" s="230" t="s">
        <v>89</v>
      </c>
      <c r="AA67" s="137">
        <f t="shared" si="10"/>
        <v>33.333333333333329</v>
      </c>
      <c r="AB67" s="138">
        <f t="shared" si="10"/>
        <v>25.723472668810288</v>
      </c>
      <c r="AC67" s="139">
        <f t="shared" si="10"/>
        <v>29.534510433386842</v>
      </c>
    </row>
    <row r="68" spans="1:29" ht="12" customHeight="1" x14ac:dyDescent="0.15">
      <c r="A68" s="201" t="s">
        <v>90</v>
      </c>
      <c r="B68" s="5">
        <f t="shared" ref="B68:R68" si="31">SUMIF($A$5:$A$60,"相去*",B$5:B$60)</f>
        <v>3233</v>
      </c>
      <c r="C68" s="6">
        <f t="shared" si="31"/>
        <v>3227</v>
      </c>
      <c r="D68" s="6">
        <f t="shared" si="31"/>
        <v>6460</v>
      </c>
      <c r="E68" s="5">
        <f t="shared" si="31"/>
        <v>593</v>
      </c>
      <c r="F68" s="6">
        <f t="shared" si="31"/>
        <v>558</v>
      </c>
      <c r="G68" s="6">
        <f t="shared" si="31"/>
        <v>1151</v>
      </c>
      <c r="H68" s="5">
        <f t="shared" si="31"/>
        <v>318</v>
      </c>
      <c r="I68" s="6">
        <f t="shared" si="31"/>
        <v>478</v>
      </c>
      <c r="J68" s="6">
        <f t="shared" si="31"/>
        <v>796</v>
      </c>
      <c r="K68" s="5">
        <f t="shared" si="31"/>
        <v>18</v>
      </c>
      <c r="L68" s="6">
        <f t="shared" si="31"/>
        <v>23</v>
      </c>
      <c r="M68" s="6">
        <f t="shared" si="31"/>
        <v>41</v>
      </c>
      <c r="N68" s="5">
        <f t="shared" si="31"/>
        <v>907</v>
      </c>
      <c r="O68" s="6">
        <f t="shared" si="31"/>
        <v>764</v>
      </c>
      <c r="P68" s="6">
        <f t="shared" si="31"/>
        <v>1671</v>
      </c>
      <c r="Q68" s="5">
        <f t="shared" si="31"/>
        <v>1836</v>
      </c>
      <c r="R68" s="6">
        <f t="shared" si="31"/>
        <v>1823</v>
      </c>
      <c r="S68" s="7">
        <f t="shared" si="17"/>
        <v>3659</v>
      </c>
      <c r="T68" s="133">
        <f t="shared" si="18"/>
        <v>56.789359727806989</v>
      </c>
      <c r="U68" s="134">
        <f t="shared" si="19"/>
        <v>56.492097923768206</v>
      </c>
      <c r="V68" s="135">
        <f t="shared" si="20"/>
        <v>56.640866873065008</v>
      </c>
      <c r="W68" s="133">
        <f t="shared" si="21"/>
        <v>49.618736383442261</v>
      </c>
      <c r="X68" s="134">
        <f t="shared" si="22"/>
        <v>56.829402084476129</v>
      </c>
      <c r="Y68" s="136">
        <f t="shared" si="23"/>
        <v>53.211259907078436</v>
      </c>
      <c r="Z68" s="229" t="s">
        <v>90</v>
      </c>
      <c r="AA68" s="133">
        <f t="shared" si="10"/>
        <v>28.054438601917724</v>
      </c>
      <c r="AB68" s="134">
        <f t="shared" si="10"/>
        <v>23.67524016114038</v>
      </c>
      <c r="AC68" s="135">
        <f t="shared" si="10"/>
        <v>25.866873065015479</v>
      </c>
    </row>
    <row r="69" spans="1:29" s="86" customFormat="1" ht="12" customHeight="1" x14ac:dyDescent="0.15">
      <c r="A69" s="202" t="s">
        <v>91</v>
      </c>
      <c r="B69" s="55">
        <f t="shared" ref="B69:R69" si="32">SUMIF($A$5:$A$60,"鬼柳*",B$5:B$60)</f>
        <v>2308</v>
      </c>
      <c r="C69" s="56">
        <f t="shared" si="32"/>
        <v>2293</v>
      </c>
      <c r="D69" s="56">
        <f t="shared" si="32"/>
        <v>4601</v>
      </c>
      <c r="E69" s="55">
        <f t="shared" si="32"/>
        <v>409</v>
      </c>
      <c r="F69" s="56">
        <f t="shared" si="32"/>
        <v>390</v>
      </c>
      <c r="G69" s="56">
        <f t="shared" si="32"/>
        <v>799</v>
      </c>
      <c r="H69" s="55">
        <f t="shared" si="32"/>
        <v>273</v>
      </c>
      <c r="I69" s="56">
        <f t="shared" si="32"/>
        <v>392</v>
      </c>
      <c r="J69" s="56">
        <f t="shared" si="32"/>
        <v>665</v>
      </c>
      <c r="K69" s="55">
        <f t="shared" si="32"/>
        <v>21</v>
      </c>
      <c r="L69" s="56">
        <f t="shared" si="32"/>
        <v>17</v>
      </c>
      <c r="M69" s="56">
        <f t="shared" si="32"/>
        <v>38</v>
      </c>
      <c r="N69" s="55">
        <f t="shared" si="32"/>
        <v>679</v>
      </c>
      <c r="O69" s="56">
        <f t="shared" si="32"/>
        <v>549</v>
      </c>
      <c r="P69" s="56">
        <f t="shared" si="32"/>
        <v>1228</v>
      </c>
      <c r="Q69" s="55">
        <f t="shared" si="32"/>
        <v>1382</v>
      </c>
      <c r="R69" s="56">
        <f t="shared" si="32"/>
        <v>1348</v>
      </c>
      <c r="S69" s="57">
        <f t="shared" si="17"/>
        <v>2730</v>
      </c>
      <c r="T69" s="137">
        <f t="shared" si="18"/>
        <v>59.878682842287702</v>
      </c>
      <c r="U69" s="138">
        <f t="shared" si="19"/>
        <v>58.787614478848674</v>
      </c>
      <c r="V69" s="139">
        <f t="shared" si="20"/>
        <v>59.334927189741357</v>
      </c>
      <c r="W69" s="137">
        <f t="shared" si="21"/>
        <v>49.34876989869754</v>
      </c>
      <c r="X69" s="138">
        <f t="shared" si="22"/>
        <v>58.011869436201778</v>
      </c>
      <c r="Y69" s="140">
        <f t="shared" si="23"/>
        <v>53.626373626373628</v>
      </c>
      <c r="Z69" s="230" t="s">
        <v>91</v>
      </c>
      <c r="AA69" s="137">
        <f t="shared" si="10"/>
        <v>29.419410745233971</v>
      </c>
      <c r="AB69" s="138">
        <f t="shared" si="10"/>
        <v>23.942433493240298</v>
      </c>
      <c r="AC69" s="139">
        <f t="shared" si="10"/>
        <v>26.689850032601608</v>
      </c>
    </row>
    <row r="70" spans="1:29" ht="12" customHeight="1" x14ac:dyDescent="0.15">
      <c r="A70" s="201" t="s">
        <v>92</v>
      </c>
      <c r="B70" s="5">
        <f t="shared" ref="B70:R70" si="33">SUMIF($A$5:$A$60,"江釣子*",B$5:B$60)</f>
        <v>4988</v>
      </c>
      <c r="C70" s="6">
        <f t="shared" si="33"/>
        <v>4986</v>
      </c>
      <c r="D70" s="6">
        <f t="shared" si="33"/>
        <v>9974</v>
      </c>
      <c r="E70" s="5">
        <f t="shared" si="33"/>
        <v>438</v>
      </c>
      <c r="F70" s="6">
        <f t="shared" si="33"/>
        <v>417</v>
      </c>
      <c r="G70" s="6">
        <f t="shared" si="33"/>
        <v>855</v>
      </c>
      <c r="H70" s="5">
        <f t="shared" si="33"/>
        <v>1042</v>
      </c>
      <c r="I70" s="6">
        <f t="shared" si="33"/>
        <v>1315</v>
      </c>
      <c r="J70" s="6">
        <f t="shared" si="33"/>
        <v>2357</v>
      </c>
      <c r="K70" s="5">
        <f t="shared" si="33"/>
        <v>22</v>
      </c>
      <c r="L70" s="6">
        <f t="shared" si="33"/>
        <v>17</v>
      </c>
      <c r="M70" s="6">
        <f t="shared" si="33"/>
        <v>39</v>
      </c>
      <c r="N70" s="5">
        <f t="shared" si="33"/>
        <v>1411</v>
      </c>
      <c r="O70" s="6">
        <f t="shared" si="33"/>
        <v>1162</v>
      </c>
      <c r="P70" s="6">
        <f t="shared" si="33"/>
        <v>2573</v>
      </c>
      <c r="Q70" s="5">
        <f t="shared" si="33"/>
        <v>2913</v>
      </c>
      <c r="R70" s="6">
        <f t="shared" si="33"/>
        <v>2911</v>
      </c>
      <c r="S70" s="7">
        <f t="shared" si="17"/>
        <v>5824</v>
      </c>
      <c r="T70" s="133">
        <f t="shared" si="18"/>
        <v>58.400160384923815</v>
      </c>
      <c r="U70" s="134">
        <f t="shared" si="19"/>
        <v>58.383473726434012</v>
      </c>
      <c r="V70" s="135">
        <f t="shared" si="20"/>
        <v>58.391818728694609</v>
      </c>
      <c r="W70" s="133">
        <f t="shared" si="21"/>
        <v>50.806728458633707</v>
      </c>
      <c r="X70" s="134">
        <f t="shared" si="22"/>
        <v>59.498454139470965</v>
      </c>
      <c r="Y70" s="136">
        <f t="shared" si="23"/>
        <v>55.151098901098905</v>
      </c>
      <c r="Z70" s="229" t="s">
        <v>92</v>
      </c>
      <c r="AA70" s="133">
        <f t="shared" ref="AA70:AC73" si="34">N70/B70*100</f>
        <v>28.287890938251802</v>
      </c>
      <c r="AB70" s="134">
        <f t="shared" si="34"/>
        <v>23.305254713196952</v>
      </c>
      <c r="AC70" s="135">
        <f t="shared" si="34"/>
        <v>25.797072388209347</v>
      </c>
    </row>
    <row r="71" spans="1:29" s="147" customFormat="1" ht="12" customHeight="1" thickBot="1" x14ac:dyDescent="0.2">
      <c r="A71" s="203" t="s">
        <v>93</v>
      </c>
      <c r="B71" s="59">
        <f t="shared" ref="B71:R71" si="35">SUMIF($A$5:$A$60,"和賀*",B$5:B$60)</f>
        <v>4706</v>
      </c>
      <c r="C71" s="60">
        <f t="shared" si="35"/>
        <v>4902</v>
      </c>
      <c r="D71" s="60">
        <f t="shared" si="35"/>
        <v>9608</v>
      </c>
      <c r="E71" s="59">
        <f t="shared" si="35"/>
        <v>516</v>
      </c>
      <c r="F71" s="60">
        <f t="shared" si="35"/>
        <v>445</v>
      </c>
      <c r="G71" s="60">
        <f t="shared" si="35"/>
        <v>961</v>
      </c>
      <c r="H71" s="59">
        <f t="shared" si="35"/>
        <v>988</v>
      </c>
      <c r="I71" s="60">
        <f t="shared" si="35"/>
        <v>1313</v>
      </c>
      <c r="J71" s="60">
        <f t="shared" si="35"/>
        <v>2301</v>
      </c>
      <c r="K71" s="59">
        <f t="shared" si="35"/>
        <v>19</v>
      </c>
      <c r="L71" s="60">
        <f t="shared" si="35"/>
        <v>19</v>
      </c>
      <c r="M71" s="60">
        <f t="shared" si="35"/>
        <v>38</v>
      </c>
      <c r="N71" s="59">
        <f t="shared" si="35"/>
        <v>1494</v>
      </c>
      <c r="O71" s="60">
        <f t="shared" si="35"/>
        <v>1205</v>
      </c>
      <c r="P71" s="60">
        <f t="shared" si="35"/>
        <v>2699</v>
      </c>
      <c r="Q71" s="59">
        <f t="shared" si="35"/>
        <v>3017</v>
      </c>
      <c r="R71" s="60">
        <f t="shared" si="35"/>
        <v>2982</v>
      </c>
      <c r="S71" s="61">
        <f t="shared" si="17"/>
        <v>5999</v>
      </c>
      <c r="T71" s="141">
        <f t="shared" si="18"/>
        <v>64.109647258818526</v>
      </c>
      <c r="U71" s="142">
        <f t="shared" si="19"/>
        <v>60.832313341493268</v>
      </c>
      <c r="V71" s="143">
        <f t="shared" si="20"/>
        <v>62.43755203996669</v>
      </c>
      <c r="W71" s="144">
        <f t="shared" si="21"/>
        <v>49.850845210473985</v>
      </c>
      <c r="X71" s="145">
        <f t="shared" si="22"/>
        <v>58.95372233400402</v>
      </c>
      <c r="Y71" s="146">
        <f t="shared" si="23"/>
        <v>54.3757292882147</v>
      </c>
      <c r="Z71" s="231" t="s">
        <v>93</v>
      </c>
      <c r="AA71" s="141">
        <f t="shared" si="34"/>
        <v>31.746706332341688</v>
      </c>
      <c r="AB71" s="142">
        <f t="shared" si="34"/>
        <v>24.581803345573235</v>
      </c>
      <c r="AC71" s="143">
        <f t="shared" si="34"/>
        <v>28.091174021648623</v>
      </c>
    </row>
    <row r="72" spans="1:29" s="25" customFormat="1" ht="12" customHeight="1" thickBot="1" x14ac:dyDescent="0.2">
      <c r="A72" s="204" t="s">
        <v>6</v>
      </c>
      <c r="B72" s="163">
        <f>SUM(B61:B71)</f>
        <v>38624</v>
      </c>
      <c r="C72" s="23">
        <f t="shared" ref="C72:R72" si="36">SUM(C61:C71)</f>
        <v>38229</v>
      </c>
      <c r="D72" s="15">
        <f t="shared" si="36"/>
        <v>76853</v>
      </c>
      <c r="E72" s="14">
        <f t="shared" si="36"/>
        <v>6592</v>
      </c>
      <c r="F72" s="15">
        <f t="shared" si="36"/>
        <v>6390</v>
      </c>
      <c r="G72" s="15">
        <f t="shared" si="36"/>
        <v>12982</v>
      </c>
      <c r="H72" s="14">
        <f t="shared" si="36"/>
        <v>4855</v>
      </c>
      <c r="I72" s="15">
        <f t="shared" si="36"/>
        <v>6606</v>
      </c>
      <c r="J72" s="15">
        <f t="shared" si="36"/>
        <v>11461</v>
      </c>
      <c r="K72" s="14">
        <f t="shared" si="36"/>
        <v>173</v>
      </c>
      <c r="L72" s="15">
        <f t="shared" si="36"/>
        <v>161</v>
      </c>
      <c r="M72" s="15">
        <f t="shared" si="36"/>
        <v>334</v>
      </c>
      <c r="N72" s="14">
        <f t="shared" si="36"/>
        <v>11298</v>
      </c>
      <c r="O72" s="15">
        <f t="shared" si="36"/>
        <v>9360</v>
      </c>
      <c r="P72" s="15">
        <f t="shared" si="36"/>
        <v>20658</v>
      </c>
      <c r="Q72" s="14">
        <f t="shared" si="36"/>
        <v>22918</v>
      </c>
      <c r="R72" s="15">
        <f t="shared" si="36"/>
        <v>22517</v>
      </c>
      <c r="S72" s="16">
        <f>SUM(S61:S71)</f>
        <v>45435</v>
      </c>
      <c r="T72" s="148">
        <f t="shared" si="18"/>
        <v>59.336164043082022</v>
      </c>
      <c r="U72" s="149">
        <f t="shared" si="19"/>
        <v>58.900311282011039</v>
      </c>
      <c r="V72" s="150">
        <f t="shared" si="20"/>
        <v>59.119357734896496</v>
      </c>
      <c r="W72" s="151">
        <f t="shared" si="21"/>
        <v>49.947639410070686</v>
      </c>
      <c r="X72" s="152">
        <f t="shared" si="22"/>
        <v>57.716392059332946</v>
      </c>
      <c r="Y72" s="153">
        <f t="shared" si="23"/>
        <v>53.797733025200834</v>
      </c>
      <c r="Z72" s="219" t="s">
        <v>6</v>
      </c>
      <c r="AA72" s="148">
        <f t="shared" si="34"/>
        <v>29.251242750621376</v>
      </c>
      <c r="AB72" s="149">
        <f t="shared" si="34"/>
        <v>24.484030448089147</v>
      </c>
      <c r="AC72" s="150">
        <f t="shared" si="34"/>
        <v>26.87988757758318</v>
      </c>
    </row>
    <row r="73" spans="1:29" s="147" customFormat="1" ht="12" customHeight="1" thickBot="1" x14ac:dyDescent="0.2">
      <c r="A73" s="205" t="s">
        <v>22</v>
      </c>
      <c r="B73" s="189">
        <v>18</v>
      </c>
      <c r="C73" s="66">
        <v>32</v>
      </c>
      <c r="D73" s="66">
        <f>SUM(B73:C73)</f>
        <v>50</v>
      </c>
      <c r="E73" s="154" t="s">
        <v>24</v>
      </c>
      <c r="F73" s="64" t="s">
        <v>24</v>
      </c>
      <c r="G73" s="63" t="s">
        <v>24</v>
      </c>
      <c r="H73" s="155" t="s">
        <v>24</v>
      </c>
      <c r="I73" s="64" t="s">
        <v>24</v>
      </c>
      <c r="J73" s="63" t="s">
        <v>24</v>
      </c>
      <c r="K73" s="154" t="s">
        <v>24</v>
      </c>
      <c r="L73" s="155" t="s">
        <v>24</v>
      </c>
      <c r="M73" s="64" t="s">
        <v>24</v>
      </c>
      <c r="N73" s="65">
        <v>4</v>
      </c>
      <c r="O73" s="66">
        <v>4</v>
      </c>
      <c r="P73" s="66">
        <f>SUM(N73:O73)</f>
        <v>8</v>
      </c>
      <c r="Q73" s="156">
        <f t="shared" ref="Q73:R73" si="37">SUMIF($E$4:$P$4,Q$4,$E73:$P73)</f>
        <v>4</v>
      </c>
      <c r="R73" s="157">
        <f t="shared" si="37"/>
        <v>4</v>
      </c>
      <c r="S73" s="62">
        <f>SUM(Q73:R73)</f>
        <v>8</v>
      </c>
      <c r="T73" s="158">
        <f t="shared" ref="T73:V75" si="38">Q73/B73*100</f>
        <v>22.222222222222221</v>
      </c>
      <c r="U73" s="159">
        <f t="shared" si="38"/>
        <v>12.5</v>
      </c>
      <c r="V73" s="160">
        <f t="shared" si="38"/>
        <v>16</v>
      </c>
      <c r="W73" s="154" t="s">
        <v>24</v>
      </c>
      <c r="X73" s="64" t="s">
        <v>24</v>
      </c>
      <c r="Y73" s="77" t="s">
        <v>24</v>
      </c>
      <c r="Z73" s="67" t="s">
        <v>22</v>
      </c>
      <c r="AA73" s="148">
        <f t="shared" si="34"/>
        <v>22.222222222222221</v>
      </c>
      <c r="AB73" s="149">
        <f t="shared" si="34"/>
        <v>12.5</v>
      </c>
      <c r="AC73" s="150">
        <f t="shared" si="34"/>
        <v>16</v>
      </c>
    </row>
    <row r="74" spans="1:29" s="147" customFormat="1" ht="12" customHeight="1" thickBot="1" x14ac:dyDescent="0.2">
      <c r="A74" s="206" t="s">
        <v>135</v>
      </c>
      <c r="B74" s="249" t="s">
        <v>136</v>
      </c>
      <c r="C74" s="240" t="s">
        <v>136</v>
      </c>
      <c r="D74" s="246" t="s">
        <v>136</v>
      </c>
      <c r="E74" s="244">
        <v>1</v>
      </c>
      <c r="F74" s="240">
        <v>0</v>
      </c>
      <c r="G74" s="245">
        <f>SUM(E74:F74)</f>
        <v>1</v>
      </c>
      <c r="H74" s="243" t="s">
        <v>136</v>
      </c>
      <c r="I74" s="240" t="s">
        <v>136</v>
      </c>
      <c r="J74" s="246" t="s">
        <v>136</v>
      </c>
      <c r="K74" s="244" t="s">
        <v>136</v>
      </c>
      <c r="L74" s="240" t="s">
        <v>136</v>
      </c>
      <c r="M74" s="245" t="s">
        <v>136</v>
      </c>
      <c r="N74" s="243" t="s">
        <v>136</v>
      </c>
      <c r="O74" s="240" t="s">
        <v>136</v>
      </c>
      <c r="P74" s="246" t="s">
        <v>136</v>
      </c>
      <c r="Q74" s="247">
        <v>1</v>
      </c>
      <c r="R74" s="241">
        <v>0</v>
      </c>
      <c r="S74" s="248">
        <f>SUM(Q74:R74)</f>
        <v>1</v>
      </c>
      <c r="T74" s="250" t="s">
        <v>136</v>
      </c>
      <c r="U74" s="251" t="s">
        <v>136</v>
      </c>
      <c r="V74" s="252" t="s">
        <v>136</v>
      </c>
      <c r="W74" s="244" t="s">
        <v>136</v>
      </c>
      <c r="X74" s="240" t="s">
        <v>136</v>
      </c>
      <c r="Y74" s="242" t="s">
        <v>136</v>
      </c>
      <c r="Z74" s="67"/>
    </row>
    <row r="75" spans="1:29" ht="12" customHeight="1" thickBot="1" x14ac:dyDescent="0.2">
      <c r="A75" s="232" t="s">
        <v>23</v>
      </c>
      <c r="B75" s="233">
        <f t="shared" ref="B75:R75" si="39">B72+B73</f>
        <v>38642</v>
      </c>
      <c r="C75" s="234">
        <f t="shared" si="39"/>
        <v>38261</v>
      </c>
      <c r="D75" s="235">
        <f t="shared" si="39"/>
        <v>76903</v>
      </c>
      <c r="E75" s="60">
        <f t="shared" si="39"/>
        <v>6592</v>
      </c>
      <c r="F75" s="234">
        <f t="shared" si="39"/>
        <v>6390</v>
      </c>
      <c r="G75" s="235">
        <f>G72+G73+G74</f>
        <v>12983</v>
      </c>
      <c r="H75" s="60">
        <f t="shared" si="39"/>
        <v>4855</v>
      </c>
      <c r="I75" s="234">
        <f t="shared" si="39"/>
        <v>6606</v>
      </c>
      <c r="J75" s="235">
        <f t="shared" si="39"/>
        <v>11461</v>
      </c>
      <c r="K75" s="236">
        <f t="shared" si="39"/>
        <v>173</v>
      </c>
      <c r="L75" s="237">
        <f t="shared" si="39"/>
        <v>161</v>
      </c>
      <c r="M75" s="235">
        <f t="shared" si="39"/>
        <v>334</v>
      </c>
      <c r="N75" s="60">
        <f t="shared" si="39"/>
        <v>11302</v>
      </c>
      <c r="O75" s="234">
        <f t="shared" si="39"/>
        <v>9364</v>
      </c>
      <c r="P75" s="235">
        <f t="shared" si="39"/>
        <v>20666</v>
      </c>
      <c r="Q75" s="60">
        <f t="shared" si="39"/>
        <v>22922</v>
      </c>
      <c r="R75" s="238">
        <f t="shared" si="39"/>
        <v>22521</v>
      </c>
      <c r="S75" s="235">
        <f>S72+S73+S74</f>
        <v>45444</v>
      </c>
      <c r="T75" s="141">
        <f t="shared" si="38"/>
        <v>59.318875834584126</v>
      </c>
      <c r="U75" s="142">
        <f t="shared" si="38"/>
        <v>58.861503881236764</v>
      </c>
      <c r="V75" s="143">
        <f t="shared" si="38"/>
        <v>59.092623174648587</v>
      </c>
      <c r="W75" s="141">
        <f>(E75+H75)/Q75*100</f>
        <v>49.938923305121719</v>
      </c>
      <c r="X75" s="142">
        <f>(F75+I75)/R75*100</f>
        <v>57.706140935127216</v>
      </c>
      <c r="Y75" s="239">
        <f>(G75+J75)/S75*100</f>
        <v>53.789279112754166</v>
      </c>
      <c r="AA75" s="148">
        <f t="shared" ref="AA75" si="40">N75/B75*100</f>
        <v>29.247968531649498</v>
      </c>
      <c r="AB75" s="149">
        <f t="shared" ref="AB75" si="41">O75/C75*100</f>
        <v>24.474007474974517</v>
      </c>
      <c r="AC75" s="150">
        <f t="shared" ref="AC75" si="42">P75/D75*100</f>
        <v>26.872813804402952</v>
      </c>
    </row>
  </sheetData>
  <sheetProtection selectLockedCells="1" selectUnlockedCells="1"/>
  <mergeCells count="9">
    <mergeCell ref="AA3:AC3"/>
    <mergeCell ref="T3:V3"/>
    <mergeCell ref="W3:Y3"/>
    <mergeCell ref="B3:D3"/>
    <mergeCell ref="E3:G3"/>
    <mergeCell ref="H3:J3"/>
    <mergeCell ref="K3:M3"/>
    <mergeCell ref="N3:P3"/>
    <mergeCell ref="Q3:S3"/>
  </mergeCells>
  <phoneticPr fontId="2"/>
  <dataValidations count="3">
    <dataValidation type="textLength" allowBlank="1" showInputMessage="1" showErrorMessage="1" errorTitle="入力不可" error="入力してはけません。_x000a_" sqref="M5:M60 S73 J5:J60 P73 G5:G60 P5:P60 S5:S60 D5:D60 D73" xr:uid="{00000000-0002-0000-0000-000000000000}">
      <formula1>0</formula1>
      <formula2>0</formula2>
    </dataValidation>
    <dataValidation allowBlank="1" showInputMessage="1" showErrorMessage="1" errorTitle="入力不可" error="入力してはけません。_x000a_" sqref="B73:C73" xr:uid="{00000000-0002-0000-0000-000001000000}"/>
    <dataValidation type="whole" allowBlank="1" showInputMessage="1" showErrorMessage="1" errorTitle="入力不可" error="入力してはいけません。_x000a_" sqref="E73:M73 W73:Y73" xr:uid="{00000000-0002-0000-0000-000002000000}">
      <formula1>0</formula1>
      <formula2>0</formula2>
    </dataValidation>
  </dataValidations>
  <printOptions verticalCentered="1"/>
  <pageMargins left="1.1023622047244095" right="0.31496062992125984" top="0.11811023622047245" bottom="0.11811023622047245" header="0.51181102362204722" footer="0.51181102362204722"/>
  <pageSetup paperSize="8" scale="9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5" transitionEvaluation="1">
    <tabColor rgb="FFC00000"/>
  </sheetPr>
  <dimension ref="A1:AD75"/>
  <sheetViews>
    <sheetView showGridLines="0" view="pageBreakPreview" zoomScaleNormal="100" zoomScaleSheetLayoutView="100" workbookViewId="0">
      <pane xSplit="1" ySplit="4" topLeftCell="B5" activePane="bottomRight" state="frozenSplit"/>
      <selection activeCell="C30" sqref="C30"/>
      <selection pane="topRight" activeCell="C30" sqref="C30"/>
      <selection pane="bottomLeft" activeCell="C30" sqref="C30"/>
      <selection pane="bottomRight"/>
    </sheetView>
  </sheetViews>
  <sheetFormatPr defaultColWidth="10.625" defaultRowHeight="13.5" x14ac:dyDescent="0.15"/>
  <cols>
    <col min="1" max="1" width="11.125" style="25" customWidth="1"/>
    <col min="2" max="4" width="7.125" style="78" customWidth="1"/>
    <col min="5" max="6" width="6.5" style="78" customWidth="1"/>
    <col min="7" max="7" width="7.5" style="78" bestFit="1" customWidth="1"/>
    <col min="8" max="9" width="6.5" style="78" customWidth="1"/>
    <col min="10" max="10" width="7.5" style="78" bestFit="1" customWidth="1"/>
    <col min="11" max="13" width="4.625" style="78" customWidth="1"/>
    <col min="14" max="19" width="7.875" style="78" customWidth="1"/>
    <col min="20" max="25" width="7.125" style="78" customWidth="1"/>
    <col min="26" max="26" width="10.625" style="78" customWidth="1"/>
    <col min="27" max="27" width="3.375" style="78" customWidth="1"/>
    <col min="28" max="16384" width="10.625" style="78"/>
  </cols>
  <sheetData>
    <row r="1" spans="1:30" x14ac:dyDescent="0.15">
      <c r="A1" s="188" t="s">
        <v>133</v>
      </c>
    </row>
    <row r="2" spans="1:30" s="25" customFormat="1" ht="4.5" customHeight="1" thickBot="1" x14ac:dyDescent="0.2"/>
    <row r="3" spans="1:30" s="25" customFormat="1" ht="12" customHeight="1" thickBot="1" x14ac:dyDescent="0.2">
      <c r="A3" s="23"/>
      <c r="B3" s="269" t="s">
        <v>132</v>
      </c>
      <c r="C3" s="270"/>
      <c r="D3" s="271"/>
      <c r="E3" s="272" t="s">
        <v>94</v>
      </c>
      <c r="F3" s="260"/>
      <c r="G3" s="260"/>
      <c r="H3" s="260" t="s">
        <v>7</v>
      </c>
      <c r="I3" s="260"/>
      <c r="J3" s="260"/>
      <c r="K3" s="260" t="s">
        <v>8</v>
      </c>
      <c r="L3" s="260"/>
      <c r="M3" s="260"/>
      <c r="N3" s="260" t="s">
        <v>9</v>
      </c>
      <c r="O3" s="260"/>
      <c r="P3" s="260"/>
      <c r="Q3" s="260" t="s">
        <v>10</v>
      </c>
      <c r="R3" s="260"/>
      <c r="S3" s="260"/>
      <c r="T3" s="260" t="s">
        <v>21</v>
      </c>
      <c r="U3" s="260"/>
      <c r="V3" s="260"/>
      <c r="W3" s="260" t="s">
        <v>25</v>
      </c>
      <c r="X3" s="260"/>
      <c r="Y3" s="273"/>
      <c r="Z3" s="23"/>
      <c r="AA3" s="23"/>
      <c r="AB3" s="260" t="s">
        <v>95</v>
      </c>
      <c r="AC3" s="260"/>
      <c r="AD3" s="260"/>
    </row>
    <row r="4" spans="1:30" s="25" customFormat="1" ht="12" customHeight="1" thickBot="1" x14ac:dyDescent="0.2">
      <c r="A4" s="26" t="s">
        <v>82</v>
      </c>
      <c r="B4" s="20" t="s">
        <v>1</v>
      </c>
      <c r="C4" s="21" t="s">
        <v>2</v>
      </c>
      <c r="D4" s="22" t="s">
        <v>3</v>
      </c>
      <c r="E4" s="8" t="s">
        <v>1</v>
      </c>
      <c r="F4" s="9" t="s">
        <v>2</v>
      </c>
      <c r="G4" s="9" t="s">
        <v>3</v>
      </c>
      <c r="H4" s="8" t="s">
        <v>1</v>
      </c>
      <c r="I4" s="9" t="s">
        <v>2</v>
      </c>
      <c r="J4" s="9" t="s">
        <v>3</v>
      </c>
      <c r="K4" s="8" t="s">
        <v>1</v>
      </c>
      <c r="L4" s="9" t="s">
        <v>2</v>
      </c>
      <c r="M4" s="9" t="s">
        <v>3</v>
      </c>
      <c r="N4" s="8" t="s">
        <v>1</v>
      </c>
      <c r="O4" s="9" t="s">
        <v>2</v>
      </c>
      <c r="P4" s="9" t="s">
        <v>3</v>
      </c>
      <c r="Q4" s="8" t="s">
        <v>1</v>
      </c>
      <c r="R4" s="9" t="s">
        <v>2</v>
      </c>
      <c r="S4" s="10" t="s">
        <v>3</v>
      </c>
      <c r="T4" s="8" t="s">
        <v>1</v>
      </c>
      <c r="U4" s="9" t="s">
        <v>2</v>
      </c>
      <c r="V4" s="10" t="s">
        <v>3</v>
      </c>
      <c r="W4" s="8" t="s">
        <v>1</v>
      </c>
      <c r="X4" s="9" t="s">
        <v>2</v>
      </c>
      <c r="Y4" s="76" t="s">
        <v>3</v>
      </c>
      <c r="Z4" s="68" t="s">
        <v>0</v>
      </c>
      <c r="AA4" s="79"/>
      <c r="AB4" s="8" t="s">
        <v>1</v>
      </c>
      <c r="AC4" s="9" t="s">
        <v>2</v>
      </c>
      <c r="AD4" s="10" t="s">
        <v>3</v>
      </c>
    </row>
    <row r="5" spans="1:30" s="86" customFormat="1" ht="12" customHeight="1" x14ac:dyDescent="0.15">
      <c r="A5" s="33" t="s">
        <v>26</v>
      </c>
      <c r="B5" s="166">
        <v>2117</v>
      </c>
      <c r="C5" s="167">
        <v>2178</v>
      </c>
      <c r="D5" s="34">
        <f t="shared" ref="D5:D57" si="0">SUM(B5:C5)</f>
        <v>4295</v>
      </c>
      <c r="E5" s="166">
        <v>377</v>
      </c>
      <c r="F5" s="167">
        <v>360</v>
      </c>
      <c r="G5" s="34">
        <f t="shared" ref="G5:G57" si="1">SUM(E5:F5)</f>
        <v>737</v>
      </c>
      <c r="H5" s="166">
        <v>251</v>
      </c>
      <c r="I5" s="167">
        <v>355</v>
      </c>
      <c r="J5" s="34">
        <f t="shared" ref="J5:J57" si="2">SUM(H5:I5)</f>
        <v>606</v>
      </c>
      <c r="K5" s="166">
        <v>7</v>
      </c>
      <c r="L5" s="167">
        <v>8</v>
      </c>
      <c r="M5" s="34">
        <f t="shared" ref="M5:M57" si="3">SUM(K5:L5)</f>
        <v>15</v>
      </c>
      <c r="N5" s="166">
        <v>567</v>
      </c>
      <c r="O5" s="167">
        <v>495</v>
      </c>
      <c r="P5" s="34">
        <f t="shared" ref="P5:P57" si="4">SUM(N5:O5)</f>
        <v>1062</v>
      </c>
      <c r="Q5" s="80">
        <f>SUMIF($E$4:$P$4,Q$4,$E5:$P5)</f>
        <v>1202</v>
      </c>
      <c r="R5" s="81">
        <f>SUMIF($E$4:$P$4,R$4,$E5:$P5)</f>
        <v>1218</v>
      </c>
      <c r="S5" s="35">
        <f t="shared" ref="S5:S68" si="5">SUM(Q5:R5)</f>
        <v>2420</v>
      </c>
      <c r="T5" s="82">
        <f>Q5/B5*100</f>
        <v>56.778460085025984</v>
      </c>
      <c r="U5" s="83">
        <f>R5/C5*100</f>
        <v>55.9228650137741</v>
      </c>
      <c r="V5" s="84">
        <f>S5/D5*100</f>
        <v>56.344586728754365</v>
      </c>
      <c r="W5" s="82">
        <f>(E5+H5)/Q5*100</f>
        <v>52.246256239600662</v>
      </c>
      <c r="X5" s="83">
        <f>(F5+I5)/R5*100</f>
        <v>58.702791461412154</v>
      </c>
      <c r="Y5" s="85">
        <f>(G5+J5)/S5*100</f>
        <v>55.495867768595041</v>
      </c>
      <c r="Z5" s="69" t="s">
        <v>4</v>
      </c>
      <c r="AA5" s="36">
        <v>1</v>
      </c>
      <c r="AB5" s="82">
        <f>N5/B5*100</f>
        <v>26.783183750590457</v>
      </c>
      <c r="AC5" s="83">
        <f t="shared" ref="AC5:AD60" si="6">O5/C5*100</f>
        <v>22.727272727272727</v>
      </c>
      <c r="AD5" s="84">
        <f>P5/D5*100</f>
        <v>24.726426076833526</v>
      </c>
    </row>
    <row r="6" spans="1:30" ht="12" customHeight="1" x14ac:dyDescent="0.15">
      <c r="A6" s="11" t="s">
        <v>27</v>
      </c>
      <c r="B6" s="168">
        <v>1083</v>
      </c>
      <c r="C6" s="169">
        <v>1017</v>
      </c>
      <c r="D6" s="1">
        <f t="shared" si="0"/>
        <v>2100</v>
      </c>
      <c r="E6" s="168">
        <v>265</v>
      </c>
      <c r="F6" s="169">
        <v>280</v>
      </c>
      <c r="G6" s="1">
        <f t="shared" si="1"/>
        <v>545</v>
      </c>
      <c r="H6" s="168">
        <v>68</v>
      </c>
      <c r="I6" s="169">
        <v>113</v>
      </c>
      <c r="J6" s="1">
        <f t="shared" si="2"/>
        <v>181</v>
      </c>
      <c r="K6" s="168">
        <v>6</v>
      </c>
      <c r="L6" s="169">
        <v>3</v>
      </c>
      <c r="M6" s="1">
        <f t="shared" si="3"/>
        <v>9</v>
      </c>
      <c r="N6" s="168">
        <v>280</v>
      </c>
      <c r="O6" s="169">
        <v>215</v>
      </c>
      <c r="P6" s="1">
        <f t="shared" si="4"/>
        <v>495</v>
      </c>
      <c r="Q6" s="87">
        <f t="shared" ref="Q6:R37" si="7">SUMIF($E$4:$P$4,Q$4,$E6:$P6)</f>
        <v>619</v>
      </c>
      <c r="R6" s="88">
        <f t="shared" si="7"/>
        <v>611</v>
      </c>
      <c r="S6" s="2">
        <f t="shared" si="5"/>
        <v>1230</v>
      </c>
      <c r="T6" s="89">
        <f t="shared" ref="T6:V58" si="8">Q6/B6*100</f>
        <v>57.156048014773774</v>
      </c>
      <c r="U6" s="90">
        <f t="shared" si="8"/>
        <v>60.078662733529988</v>
      </c>
      <c r="V6" s="91">
        <f t="shared" si="8"/>
        <v>58.571428571428577</v>
      </c>
      <c r="W6" s="89">
        <f t="shared" ref="W6:Y58" si="9">(E6+H6)/Q6*100</f>
        <v>53.796445880452339</v>
      </c>
      <c r="X6" s="90">
        <f t="shared" si="9"/>
        <v>64.320785597381345</v>
      </c>
      <c r="Y6" s="92">
        <f t="shared" si="9"/>
        <v>59.024390243902438</v>
      </c>
      <c r="Z6" s="70" t="s">
        <v>4</v>
      </c>
      <c r="AA6" s="17">
        <f t="shared" ref="AA6:AA14" si="10">AA5+1</f>
        <v>2</v>
      </c>
      <c r="AB6" s="89">
        <f t="shared" ref="AB6:AD69" si="11">N6/B6*100</f>
        <v>25.85410895660203</v>
      </c>
      <c r="AC6" s="90">
        <f t="shared" si="6"/>
        <v>21.140609636184855</v>
      </c>
      <c r="AD6" s="91">
        <f t="shared" si="6"/>
        <v>23.571428571428569</v>
      </c>
    </row>
    <row r="7" spans="1:30" s="86" customFormat="1" ht="12" customHeight="1" x14ac:dyDescent="0.15">
      <c r="A7" s="37" t="s">
        <v>28</v>
      </c>
      <c r="B7" s="170">
        <v>2796</v>
      </c>
      <c r="C7" s="171">
        <v>2638</v>
      </c>
      <c r="D7" s="38">
        <f t="shared" si="0"/>
        <v>5434</v>
      </c>
      <c r="E7" s="170">
        <v>715</v>
      </c>
      <c r="F7" s="171">
        <v>668</v>
      </c>
      <c r="G7" s="38">
        <f t="shared" si="1"/>
        <v>1383</v>
      </c>
      <c r="H7" s="170">
        <v>244</v>
      </c>
      <c r="I7" s="171">
        <v>339</v>
      </c>
      <c r="J7" s="38">
        <f t="shared" si="2"/>
        <v>583</v>
      </c>
      <c r="K7" s="170">
        <v>11</v>
      </c>
      <c r="L7" s="171">
        <v>15</v>
      </c>
      <c r="M7" s="38">
        <f t="shared" si="3"/>
        <v>26</v>
      </c>
      <c r="N7" s="170">
        <v>622</v>
      </c>
      <c r="O7" s="171">
        <v>490</v>
      </c>
      <c r="P7" s="38">
        <f t="shared" si="4"/>
        <v>1112</v>
      </c>
      <c r="Q7" s="93">
        <f t="shared" si="7"/>
        <v>1592</v>
      </c>
      <c r="R7" s="94">
        <f t="shared" si="7"/>
        <v>1512</v>
      </c>
      <c r="S7" s="39">
        <f t="shared" si="5"/>
        <v>3104</v>
      </c>
      <c r="T7" s="95">
        <f t="shared" si="8"/>
        <v>56.938483547925614</v>
      </c>
      <c r="U7" s="96">
        <f t="shared" si="8"/>
        <v>57.316148597422291</v>
      </c>
      <c r="V7" s="97">
        <f t="shared" si="8"/>
        <v>57.121825542878177</v>
      </c>
      <c r="W7" s="95">
        <f t="shared" si="9"/>
        <v>60.238693467336681</v>
      </c>
      <c r="X7" s="96">
        <f t="shared" si="9"/>
        <v>66.600529100529101</v>
      </c>
      <c r="Y7" s="98">
        <f t="shared" si="9"/>
        <v>63.337628865979376</v>
      </c>
      <c r="Z7" s="71" t="s">
        <v>4</v>
      </c>
      <c r="AA7" s="40">
        <f t="shared" si="10"/>
        <v>3</v>
      </c>
      <c r="AB7" s="95">
        <f t="shared" si="11"/>
        <v>22.246065808297569</v>
      </c>
      <c r="AC7" s="96">
        <f t="shared" si="6"/>
        <v>18.574677786201669</v>
      </c>
      <c r="AD7" s="97">
        <f t="shared" si="6"/>
        <v>20.463746779536255</v>
      </c>
    </row>
    <row r="8" spans="1:30" ht="12" customHeight="1" x14ac:dyDescent="0.15">
      <c r="A8" s="11" t="s">
        <v>29</v>
      </c>
      <c r="B8" s="168">
        <v>803</v>
      </c>
      <c r="C8" s="169">
        <v>795</v>
      </c>
      <c r="D8" s="1">
        <f t="shared" si="0"/>
        <v>1598</v>
      </c>
      <c r="E8" s="168">
        <v>212</v>
      </c>
      <c r="F8" s="169">
        <v>217</v>
      </c>
      <c r="G8" s="1">
        <f t="shared" si="1"/>
        <v>429</v>
      </c>
      <c r="H8" s="168">
        <v>69</v>
      </c>
      <c r="I8" s="169">
        <v>89</v>
      </c>
      <c r="J8" s="1">
        <f t="shared" si="2"/>
        <v>158</v>
      </c>
      <c r="K8" s="168">
        <v>3</v>
      </c>
      <c r="L8" s="169">
        <v>1</v>
      </c>
      <c r="M8" s="1">
        <f t="shared" si="3"/>
        <v>4</v>
      </c>
      <c r="N8" s="168">
        <v>252</v>
      </c>
      <c r="O8" s="169">
        <v>190</v>
      </c>
      <c r="P8" s="1">
        <f t="shared" si="4"/>
        <v>442</v>
      </c>
      <c r="Q8" s="87">
        <f t="shared" si="7"/>
        <v>536</v>
      </c>
      <c r="R8" s="88">
        <f t="shared" si="7"/>
        <v>497</v>
      </c>
      <c r="S8" s="2">
        <f t="shared" si="5"/>
        <v>1033</v>
      </c>
      <c r="T8" s="89">
        <f t="shared" si="8"/>
        <v>66.749688667496883</v>
      </c>
      <c r="U8" s="90">
        <f t="shared" si="8"/>
        <v>62.515723270440247</v>
      </c>
      <c r="V8" s="91">
        <f t="shared" si="8"/>
        <v>64.643304130162704</v>
      </c>
      <c r="W8" s="89">
        <f t="shared" si="9"/>
        <v>52.425373134328353</v>
      </c>
      <c r="X8" s="90">
        <f t="shared" si="9"/>
        <v>61.569416498993967</v>
      </c>
      <c r="Y8" s="92">
        <f t="shared" si="9"/>
        <v>56.824782187802512</v>
      </c>
      <c r="Z8" s="70" t="s">
        <v>4</v>
      </c>
      <c r="AA8" s="17">
        <f t="shared" si="10"/>
        <v>4</v>
      </c>
      <c r="AB8" s="89">
        <f t="shared" si="11"/>
        <v>31.382316313823161</v>
      </c>
      <c r="AC8" s="90">
        <f t="shared" si="6"/>
        <v>23.89937106918239</v>
      </c>
      <c r="AD8" s="91">
        <f t="shared" si="6"/>
        <v>27.659574468085108</v>
      </c>
    </row>
    <row r="9" spans="1:30" s="86" customFormat="1" ht="12" customHeight="1" x14ac:dyDescent="0.15">
      <c r="A9" s="37" t="s">
        <v>30</v>
      </c>
      <c r="B9" s="170">
        <v>1699</v>
      </c>
      <c r="C9" s="171">
        <v>1640</v>
      </c>
      <c r="D9" s="38">
        <f t="shared" si="0"/>
        <v>3339</v>
      </c>
      <c r="E9" s="170">
        <v>358</v>
      </c>
      <c r="F9" s="171">
        <v>362</v>
      </c>
      <c r="G9" s="38">
        <f t="shared" si="1"/>
        <v>720</v>
      </c>
      <c r="H9" s="170">
        <v>139</v>
      </c>
      <c r="I9" s="171">
        <v>209</v>
      </c>
      <c r="J9" s="38">
        <f t="shared" si="2"/>
        <v>348</v>
      </c>
      <c r="K9" s="170">
        <v>9</v>
      </c>
      <c r="L9" s="171">
        <v>8</v>
      </c>
      <c r="M9" s="38">
        <f t="shared" si="3"/>
        <v>17</v>
      </c>
      <c r="N9" s="170">
        <v>522</v>
      </c>
      <c r="O9" s="171">
        <v>459</v>
      </c>
      <c r="P9" s="38">
        <f t="shared" si="4"/>
        <v>981</v>
      </c>
      <c r="Q9" s="93">
        <f t="shared" si="7"/>
        <v>1028</v>
      </c>
      <c r="R9" s="94">
        <f t="shared" si="7"/>
        <v>1038</v>
      </c>
      <c r="S9" s="39">
        <f t="shared" si="5"/>
        <v>2066</v>
      </c>
      <c r="T9" s="95">
        <f t="shared" si="8"/>
        <v>60.506180105944672</v>
      </c>
      <c r="U9" s="96">
        <f t="shared" si="8"/>
        <v>63.292682926829272</v>
      </c>
      <c r="V9" s="97">
        <f t="shared" si="8"/>
        <v>61.874812818209044</v>
      </c>
      <c r="W9" s="95">
        <f t="shared" si="9"/>
        <v>48.346303501945528</v>
      </c>
      <c r="X9" s="96">
        <f t="shared" si="9"/>
        <v>55.009633911368013</v>
      </c>
      <c r="Y9" s="98">
        <f t="shared" si="9"/>
        <v>51.694094869312678</v>
      </c>
      <c r="Z9" s="71" t="s">
        <v>4</v>
      </c>
      <c r="AA9" s="40">
        <f t="shared" si="10"/>
        <v>5</v>
      </c>
      <c r="AB9" s="95">
        <f t="shared" si="11"/>
        <v>30.723955267804591</v>
      </c>
      <c r="AC9" s="96">
        <f t="shared" si="6"/>
        <v>27.987804878048784</v>
      </c>
      <c r="AD9" s="97">
        <f t="shared" si="6"/>
        <v>29.380053908355798</v>
      </c>
    </row>
    <row r="10" spans="1:30" ht="12" customHeight="1" x14ac:dyDescent="0.15">
      <c r="A10" s="11" t="s">
        <v>31</v>
      </c>
      <c r="B10" s="168">
        <v>568</v>
      </c>
      <c r="C10" s="169">
        <v>574</v>
      </c>
      <c r="D10" s="1">
        <f t="shared" si="0"/>
        <v>1142</v>
      </c>
      <c r="E10" s="168">
        <v>148</v>
      </c>
      <c r="F10" s="169">
        <v>168</v>
      </c>
      <c r="G10" s="1">
        <f t="shared" si="1"/>
        <v>316</v>
      </c>
      <c r="H10" s="168">
        <v>30</v>
      </c>
      <c r="I10" s="169">
        <v>43</v>
      </c>
      <c r="J10" s="1">
        <f t="shared" si="2"/>
        <v>73</v>
      </c>
      <c r="K10" s="168">
        <v>3</v>
      </c>
      <c r="L10" s="169">
        <v>1</v>
      </c>
      <c r="M10" s="1">
        <f t="shared" si="3"/>
        <v>4</v>
      </c>
      <c r="N10" s="168">
        <v>164</v>
      </c>
      <c r="O10" s="169">
        <v>124</v>
      </c>
      <c r="P10" s="1">
        <f t="shared" si="4"/>
        <v>288</v>
      </c>
      <c r="Q10" s="87">
        <f t="shared" si="7"/>
        <v>345</v>
      </c>
      <c r="R10" s="88">
        <f t="shared" si="7"/>
        <v>336</v>
      </c>
      <c r="S10" s="2">
        <f t="shared" si="5"/>
        <v>681</v>
      </c>
      <c r="T10" s="89">
        <f t="shared" si="8"/>
        <v>60.739436619718312</v>
      </c>
      <c r="U10" s="90">
        <f t="shared" si="8"/>
        <v>58.536585365853654</v>
      </c>
      <c r="V10" s="91">
        <f t="shared" si="8"/>
        <v>59.632224168126093</v>
      </c>
      <c r="W10" s="89">
        <f t="shared" si="9"/>
        <v>51.594202898550719</v>
      </c>
      <c r="X10" s="90">
        <f t="shared" si="9"/>
        <v>62.797619047619044</v>
      </c>
      <c r="Y10" s="92">
        <f t="shared" si="9"/>
        <v>57.121879588839938</v>
      </c>
      <c r="Z10" s="70" t="s">
        <v>4</v>
      </c>
      <c r="AA10" s="17">
        <f t="shared" si="10"/>
        <v>6</v>
      </c>
      <c r="AB10" s="89">
        <f t="shared" si="11"/>
        <v>28.87323943661972</v>
      </c>
      <c r="AC10" s="90">
        <f t="shared" si="6"/>
        <v>21.602787456445995</v>
      </c>
      <c r="AD10" s="91">
        <f t="shared" si="6"/>
        <v>25.218914185639228</v>
      </c>
    </row>
    <row r="11" spans="1:30" s="86" customFormat="1" ht="12" customHeight="1" x14ac:dyDescent="0.15">
      <c r="A11" s="37" t="s">
        <v>32</v>
      </c>
      <c r="B11" s="170">
        <v>1892</v>
      </c>
      <c r="C11" s="171">
        <v>1821</v>
      </c>
      <c r="D11" s="38">
        <f t="shared" si="0"/>
        <v>3713</v>
      </c>
      <c r="E11" s="170">
        <v>312</v>
      </c>
      <c r="F11" s="171">
        <v>330</v>
      </c>
      <c r="G11" s="38">
        <f t="shared" si="1"/>
        <v>642</v>
      </c>
      <c r="H11" s="170">
        <v>128</v>
      </c>
      <c r="I11" s="171">
        <v>215</v>
      </c>
      <c r="J11" s="38">
        <f t="shared" si="2"/>
        <v>343</v>
      </c>
      <c r="K11" s="170">
        <v>6</v>
      </c>
      <c r="L11" s="171">
        <v>4</v>
      </c>
      <c r="M11" s="38">
        <f t="shared" si="3"/>
        <v>10</v>
      </c>
      <c r="N11" s="170">
        <v>645</v>
      </c>
      <c r="O11" s="171">
        <v>563</v>
      </c>
      <c r="P11" s="38">
        <f t="shared" si="4"/>
        <v>1208</v>
      </c>
      <c r="Q11" s="93">
        <f t="shared" si="7"/>
        <v>1091</v>
      </c>
      <c r="R11" s="94">
        <f t="shared" si="7"/>
        <v>1112</v>
      </c>
      <c r="S11" s="39">
        <f t="shared" si="5"/>
        <v>2203</v>
      </c>
      <c r="T11" s="95">
        <f t="shared" si="8"/>
        <v>57.663847780126851</v>
      </c>
      <c r="U11" s="96">
        <f t="shared" si="8"/>
        <v>61.065348709500277</v>
      </c>
      <c r="V11" s="97">
        <f t="shared" si="8"/>
        <v>59.332076488015083</v>
      </c>
      <c r="W11" s="95">
        <f t="shared" si="9"/>
        <v>40.329972502291476</v>
      </c>
      <c r="X11" s="96">
        <f t="shared" si="9"/>
        <v>49.010791366906474</v>
      </c>
      <c r="Y11" s="98">
        <f t="shared" si="9"/>
        <v>44.711756695415346</v>
      </c>
      <c r="Z11" s="71" t="s">
        <v>4</v>
      </c>
      <c r="AA11" s="40">
        <f t="shared" si="10"/>
        <v>7</v>
      </c>
      <c r="AB11" s="95">
        <f t="shared" si="11"/>
        <v>34.090909090909086</v>
      </c>
      <c r="AC11" s="96">
        <f t="shared" si="6"/>
        <v>30.917078528281166</v>
      </c>
      <c r="AD11" s="97">
        <f t="shared" si="6"/>
        <v>32.534338809587929</v>
      </c>
    </row>
    <row r="12" spans="1:30" ht="12" customHeight="1" x14ac:dyDescent="0.15">
      <c r="A12" s="11" t="s">
        <v>33</v>
      </c>
      <c r="B12" s="168">
        <v>797</v>
      </c>
      <c r="C12" s="169">
        <v>834</v>
      </c>
      <c r="D12" s="1">
        <f t="shared" si="0"/>
        <v>1631</v>
      </c>
      <c r="E12" s="168">
        <v>197</v>
      </c>
      <c r="F12" s="169">
        <v>191</v>
      </c>
      <c r="G12" s="1">
        <f t="shared" si="1"/>
        <v>388</v>
      </c>
      <c r="H12" s="168">
        <v>67</v>
      </c>
      <c r="I12" s="169">
        <v>109</v>
      </c>
      <c r="J12" s="1">
        <f t="shared" si="2"/>
        <v>176</v>
      </c>
      <c r="K12" s="168">
        <v>2</v>
      </c>
      <c r="L12" s="169">
        <v>2</v>
      </c>
      <c r="M12" s="1">
        <f t="shared" si="3"/>
        <v>4</v>
      </c>
      <c r="N12" s="168">
        <v>248</v>
      </c>
      <c r="O12" s="169">
        <v>220</v>
      </c>
      <c r="P12" s="1">
        <f t="shared" si="4"/>
        <v>468</v>
      </c>
      <c r="Q12" s="87">
        <f t="shared" si="7"/>
        <v>514</v>
      </c>
      <c r="R12" s="88">
        <f t="shared" si="7"/>
        <v>522</v>
      </c>
      <c r="S12" s="2">
        <f t="shared" si="5"/>
        <v>1036</v>
      </c>
      <c r="T12" s="89">
        <f t="shared" si="8"/>
        <v>64.491844416562103</v>
      </c>
      <c r="U12" s="90">
        <f t="shared" si="8"/>
        <v>62.589928057553955</v>
      </c>
      <c r="V12" s="91">
        <f t="shared" si="8"/>
        <v>63.519313304721024</v>
      </c>
      <c r="W12" s="89">
        <f t="shared" si="9"/>
        <v>51.361867704280151</v>
      </c>
      <c r="X12" s="90">
        <f t="shared" si="9"/>
        <v>57.47126436781609</v>
      </c>
      <c r="Y12" s="92">
        <f t="shared" si="9"/>
        <v>54.440154440154444</v>
      </c>
      <c r="Z12" s="70" t="s">
        <v>4</v>
      </c>
      <c r="AA12" s="17">
        <f t="shared" si="10"/>
        <v>8</v>
      </c>
      <c r="AB12" s="89">
        <f t="shared" si="11"/>
        <v>31.116687578419072</v>
      </c>
      <c r="AC12" s="90">
        <f t="shared" si="6"/>
        <v>26.378896882494008</v>
      </c>
      <c r="AD12" s="91">
        <f t="shared" si="6"/>
        <v>28.694052728387494</v>
      </c>
    </row>
    <row r="13" spans="1:30" s="86" customFormat="1" ht="12" customHeight="1" x14ac:dyDescent="0.15">
      <c r="A13" s="37" t="s">
        <v>34</v>
      </c>
      <c r="B13" s="170">
        <v>1474</v>
      </c>
      <c r="C13" s="171">
        <v>1498</v>
      </c>
      <c r="D13" s="38">
        <f t="shared" si="0"/>
        <v>2972</v>
      </c>
      <c r="E13" s="170">
        <v>240</v>
      </c>
      <c r="F13" s="171">
        <v>247</v>
      </c>
      <c r="G13" s="38">
        <f t="shared" si="1"/>
        <v>487</v>
      </c>
      <c r="H13" s="170">
        <v>133</v>
      </c>
      <c r="I13" s="171">
        <v>175</v>
      </c>
      <c r="J13" s="38">
        <f t="shared" si="2"/>
        <v>308</v>
      </c>
      <c r="K13" s="170">
        <v>6</v>
      </c>
      <c r="L13" s="171">
        <v>4</v>
      </c>
      <c r="M13" s="38">
        <f t="shared" si="3"/>
        <v>10</v>
      </c>
      <c r="N13" s="170">
        <v>473</v>
      </c>
      <c r="O13" s="171">
        <v>418</v>
      </c>
      <c r="P13" s="38">
        <f t="shared" si="4"/>
        <v>891</v>
      </c>
      <c r="Q13" s="93">
        <f t="shared" si="7"/>
        <v>852</v>
      </c>
      <c r="R13" s="94">
        <f t="shared" si="7"/>
        <v>844</v>
      </c>
      <c r="S13" s="39">
        <f t="shared" si="5"/>
        <v>1696</v>
      </c>
      <c r="T13" s="95">
        <f t="shared" si="8"/>
        <v>57.801899592944373</v>
      </c>
      <c r="U13" s="96">
        <f t="shared" si="8"/>
        <v>56.341789052069423</v>
      </c>
      <c r="V13" s="97">
        <f t="shared" si="8"/>
        <v>57.065948855989234</v>
      </c>
      <c r="W13" s="95">
        <f t="shared" si="9"/>
        <v>43.779342723004696</v>
      </c>
      <c r="X13" s="96">
        <f t="shared" si="9"/>
        <v>50</v>
      </c>
      <c r="Y13" s="98">
        <f t="shared" si="9"/>
        <v>46.875</v>
      </c>
      <c r="Z13" s="71" t="s">
        <v>4</v>
      </c>
      <c r="AA13" s="40">
        <f t="shared" si="10"/>
        <v>9</v>
      </c>
      <c r="AB13" s="95">
        <f t="shared" si="11"/>
        <v>32.089552238805972</v>
      </c>
      <c r="AC13" s="96">
        <f t="shared" si="6"/>
        <v>27.903871829105476</v>
      </c>
      <c r="AD13" s="97">
        <f t="shared" si="6"/>
        <v>29.979811574697173</v>
      </c>
    </row>
    <row r="14" spans="1:30" ht="12" customHeight="1" x14ac:dyDescent="0.15">
      <c r="A14" s="12" t="s">
        <v>35</v>
      </c>
      <c r="B14" s="172">
        <v>2054</v>
      </c>
      <c r="C14" s="173">
        <v>2035</v>
      </c>
      <c r="D14" s="3">
        <f t="shared" si="0"/>
        <v>4089</v>
      </c>
      <c r="E14" s="172">
        <v>486</v>
      </c>
      <c r="F14" s="173">
        <v>513</v>
      </c>
      <c r="G14" s="3">
        <f t="shared" si="1"/>
        <v>999</v>
      </c>
      <c r="H14" s="172">
        <v>195</v>
      </c>
      <c r="I14" s="173">
        <v>268</v>
      </c>
      <c r="J14" s="3">
        <f t="shared" si="2"/>
        <v>463</v>
      </c>
      <c r="K14" s="172">
        <v>6</v>
      </c>
      <c r="L14" s="173">
        <v>7</v>
      </c>
      <c r="M14" s="3">
        <f t="shared" si="3"/>
        <v>13</v>
      </c>
      <c r="N14" s="172">
        <v>473</v>
      </c>
      <c r="O14" s="173">
        <v>406</v>
      </c>
      <c r="P14" s="3">
        <f t="shared" si="4"/>
        <v>879</v>
      </c>
      <c r="Q14" s="99">
        <f t="shared" si="7"/>
        <v>1160</v>
      </c>
      <c r="R14" s="100">
        <f t="shared" si="7"/>
        <v>1194</v>
      </c>
      <c r="S14" s="4">
        <f t="shared" si="5"/>
        <v>2354</v>
      </c>
      <c r="T14" s="101">
        <f t="shared" si="8"/>
        <v>56.475170399221028</v>
      </c>
      <c r="U14" s="102">
        <f t="shared" si="8"/>
        <v>58.673218673218678</v>
      </c>
      <c r="V14" s="103">
        <f t="shared" si="8"/>
        <v>57.569087796527263</v>
      </c>
      <c r="W14" s="101">
        <f t="shared" si="9"/>
        <v>58.706896551724142</v>
      </c>
      <c r="X14" s="102">
        <f t="shared" si="9"/>
        <v>65.410385259631482</v>
      </c>
      <c r="Y14" s="104">
        <f t="shared" si="9"/>
        <v>62.107051826677996</v>
      </c>
      <c r="Z14" s="72" t="s">
        <v>4</v>
      </c>
      <c r="AA14" s="18">
        <f t="shared" si="10"/>
        <v>10</v>
      </c>
      <c r="AB14" s="101">
        <f t="shared" si="11"/>
        <v>23.028237585199609</v>
      </c>
      <c r="AC14" s="102">
        <f t="shared" si="6"/>
        <v>19.95085995085995</v>
      </c>
      <c r="AD14" s="103">
        <f t="shared" si="6"/>
        <v>21.496698459280996</v>
      </c>
    </row>
    <row r="15" spans="1:30" s="86" customFormat="1" ht="12" customHeight="1" x14ac:dyDescent="0.15">
      <c r="A15" s="41" t="s">
        <v>36</v>
      </c>
      <c r="B15" s="174">
        <v>543</v>
      </c>
      <c r="C15" s="175">
        <v>591</v>
      </c>
      <c r="D15" s="42">
        <f t="shared" si="0"/>
        <v>1134</v>
      </c>
      <c r="E15" s="174">
        <v>71</v>
      </c>
      <c r="F15" s="175">
        <v>53</v>
      </c>
      <c r="G15" s="42">
        <f t="shared" si="1"/>
        <v>124</v>
      </c>
      <c r="H15" s="174">
        <v>84</v>
      </c>
      <c r="I15" s="175">
        <v>119</v>
      </c>
      <c r="J15" s="42">
        <f t="shared" si="2"/>
        <v>203</v>
      </c>
      <c r="K15" s="174">
        <v>3</v>
      </c>
      <c r="L15" s="175">
        <v>2</v>
      </c>
      <c r="M15" s="42">
        <f t="shared" si="3"/>
        <v>5</v>
      </c>
      <c r="N15" s="174">
        <v>205</v>
      </c>
      <c r="O15" s="175">
        <v>196</v>
      </c>
      <c r="P15" s="42">
        <f t="shared" si="4"/>
        <v>401</v>
      </c>
      <c r="Q15" s="105">
        <f t="shared" si="7"/>
        <v>363</v>
      </c>
      <c r="R15" s="106">
        <f t="shared" si="7"/>
        <v>370</v>
      </c>
      <c r="S15" s="43">
        <f t="shared" si="5"/>
        <v>733</v>
      </c>
      <c r="T15" s="107">
        <f t="shared" si="8"/>
        <v>66.850828729281758</v>
      </c>
      <c r="U15" s="108">
        <f t="shared" si="8"/>
        <v>62.605752961082906</v>
      </c>
      <c r="V15" s="109">
        <f t="shared" si="8"/>
        <v>64.638447971781304</v>
      </c>
      <c r="W15" s="107">
        <f t="shared" si="9"/>
        <v>42.699724517906333</v>
      </c>
      <c r="X15" s="108">
        <f t="shared" si="9"/>
        <v>46.486486486486491</v>
      </c>
      <c r="Y15" s="110">
        <f t="shared" si="9"/>
        <v>44.611186903137792</v>
      </c>
      <c r="Z15" s="73" t="s">
        <v>11</v>
      </c>
      <c r="AA15" s="44">
        <v>1</v>
      </c>
      <c r="AB15" s="107">
        <f t="shared" si="11"/>
        <v>37.753222836095759</v>
      </c>
      <c r="AC15" s="108">
        <f t="shared" si="6"/>
        <v>33.16412859560068</v>
      </c>
      <c r="AD15" s="109">
        <f t="shared" si="6"/>
        <v>35.361552028218696</v>
      </c>
    </row>
    <row r="16" spans="1:30" ht="12" customHeight="1" x14ac:dyDescent="0.15">
      <c r="A16" s="11" t="s">
        <v>37</v>
      </c>
      <c r="B16" s="176">
        <v>505</v>
      </c>
      <c r="C16" s="177">
        <v>534</v>
      </c>
      <c r="D16" s="1">
        <f t="shared" si="0"/>
        <v>1039</v>
      </c>
      <c r="E16" s="176">
        <v>56</v>
      </c>
      <c r="F16" s="177">
        <v>47</v>
      </c>
      <c r="G16" s="1">
        <f t="shared" si="1"/>
        <v>103</v>
      </c>
      <c r="H16" s="176">
        <v>72</v>
      </c>
      <c r="I16" s="177">
        <v>104</v>
      </c>
      <c r="J16" s="1">
        <f t="shared" si="2"/>
        <v>176</v>
      </c>
      <c r="K16" s="176">
        <v>0</v>
      </c>
      <c r="L16" s="177">
        <v>0</v>
      </c>
      <c r="M16" s="1">
        <f t="shared" si="3"/>
        <v>0</v>
      </c>
      <c r="N16" s="176">
        <v>169</v>
      </c>
      <c r="O16" s="177">
        <v>147</v>
      </c>
      <c r="P16" s="1">
        <f t="shared" si="4"/>
        <v>316</v>
      </c>
      <c r="Q16" s="87">
        <f t="shared" si="7"/>
        <v>297</v>
      </c>
      <c r="R16" s="88">
        <f t="shared" si="7"/>
        <v>298</v>
      </c>
      <c r="S16" s="2">
        <f t="shared" si="5"/>
        <v>595</v>
      </c>
      <c r="T16" s="89">
        <f t="shared" si="8"/>
        <v>58.811881188118811</v>
      </c>
      <c r="U16" s="90">
        <f t="shared" si="8"/>
        <v>55.805243445692888</v>
      </c>
      <c r="V16" s="91">
        <f t="shared" si="8"/>
        <v>57.266602502406158</v>
      </c>
      <c r="W16" s="89">
        <f t="shared" si="9"/>
        <v>43.097643097643093</v>
      </c>
      <c r="X16" s="90">
        <f t="shared" si="9"/>
        <v>50.671140939597315</v>
      </c>
      <c r="Y16" s="92">
        <f t="shared" si="9"/>
        <v>46.890756302521005</v>
      </c>
      <c r="Z16" s="70" t="s">
        <v>11</v>
      </c>
      <c r="AA16" s="17">
        <f>AA15+1</f>
        <v>2</v>
      </c>
      <c r="AB16" s="89">
        <f t="shared" si="11"/>
        <v>33.46534653465347</v>
      </c>
      <c r="AC16" s="90">
        <f t="shared" si="6"/>
        <v>27.528089887640451</v>
      </c>
      <c r="AD16" s="91">
        <f t="shared" si="6"/>
        <v>30.41385948026949</v>
      </c>
    </row>
    <row r="17" spans="1:30" s="86" customFormat="1" ht="12" customHeight="1" x14ac:dyDescent="0.15">
      <c r="A17" s="37" t="s">
        <v>38</v>
      </c>
      <c r="B17" s="178">
        <v>1887</v>
      </c>
      <c r="C17" s="179">
        <v>1802</v>
      </c>
      <c r="D17" s="38">
        <f t="shared" si="0"/>
        <v>3689</v>
      </c>
      <c r="E17" s="178">
        <v>288</v>
      </c>
      <c r="F17" s="179">
        <v>273</v>
      </c>
      <c r="G17" s="38">
        <f t="shared" si="1"/>
        <v>561</v>
      </c>
      <c r="H17" s="178">
        <v>247</v>
      </c>
      <c r="I17" s="179">
        <v>326</v>
      </c>
      <c r="J17" s="38">
        <f t="shared" si="2"/>
        <v>573</v>
      </c>
      <c r="K17" s="178">
        <v>9</v>
      </c>
      <c r="L17" s="179">
        <v>5</v>
      </c>
      <c r="M17" s="38">
        <f t="shared" si="3"/>
        <v>14</v>
      </c>
      <c r="N17" s="178">
        <v>507</v>
      </c>
      <c r="O17" s="179">
        <v>383</v>
      </c>
      <c r="P17" s="38">
        <f t="shared" si="4"/>
        <v>890</v>
      </c>
      <c r="Q17" s="93">
        <f t="shared" si="7"/>
        <v>1051</v>
      </c>
      <c r="R17" s="94">
        <f t="shared" si="7"/>
        <v>987</v>
      </c>
      <c r="S17" s="39">
        <f t="shared" si="5"/>
        <v>2038</v>
      </c>
      <c r="T17" s="95">
        <f t="shared" si="8"/>
        <v>55.696873343932161</v>
      </c>
      <c r="U17" s="96">
        <f t="shared" si="8"/>
        <v>54.77247502774695</v>
      </c>
      <c r="V17" s="97">
        <f t="shared" si="8"/>
        <v>55.245323936026026</v>
      </c>
      <c r="W17" s="95">
        <f t="shared" si="9"/>
        <v>50.903901046622266</v>
      </c>
      <c r="X17" s="96">
        <f t="shared" si="9"/>
        <v>60.688956433637287</v>
      </c>
      <c r="Y17" s="98">
        <f t="shared" si="9"/>
        <v>55.642787046123651</v>
      </c>
      <c r="Z17" s="71" t="s">
        <v>11</v>
      </c>
      <c r="AA17" s="40">
        <f>AA16+1</f>
        <v>3</v>
      </c>
      <c r="AB17" s="95">
        <f t="shared" si="11"/>
        <v>26.868044515103339</v>
      </c>
      <c r="AC17" s="96">
        <f t="shared" si="6"/>
        <v>21.254162042175363</v>
      </c>
      <c r="AD17" s="97">
        <f t="shared" si="6"/>
        <v>24.125779343995664</v>
      </c>
    </row>
    <row r="18" spans="1:30" ht="12" customHeight="1" x14ac:dyDescent="0.15">
      <c r="A18" s="11" t="s">
        <v>39</v>
      </c>
      <c r="B18" s="176">
        <v>141</v>
      </c>
      <c r="C18" s="177">
        <v>139</v>
      </c>
      <c r="D18" s="1">
        <f t="shared" si="0"/>
        <v>280</v>
      </c>
      <c r="E18" s="176">
        <v>28</v>
      </c>
      <c r="F18" s="177">
        <v>25</v>
      </c>
      <c r="G18" s="1">
        <f t="shared" si="1"/>
        <v>53</v>
      </c>
      <c r="H18" s="176">
        <v>15</v>
      </c>
      <c r="I18" s="177">
        <v>29</v>
      </c>
      <c r="J18" s="1">
        <f t="shared" si="2"/>
        <v>44</v>
      </c>
      <c r="K18" s="176">
        <v>2</v>
      </c>
      <c r="L18" s="177">
        <v>0</v>
      </c>
      <c r="M18" s="1">
        <f t="shared" si="3"/>
        <v>2</v>
      </c>
      <c r="N18" s="176">
        <v>53</v>
      </c>
      <c r="O18" s="177">
        <v>45</v>
      </c>
      <c r="P18" s="1">
        <f t="shared" si="4"/>
        <v>98</v>
      </c>
      <c r="Q18" s="87">
        <f t="shared" si="7"/>
        <v>98</v>
      </c>
      <c r="R18" s="88">
        <f t="shared" si="7"/>
        <v>99</v>
      </c>
      <c r="S18" s="2">
        <f t="shared" si="5"/>
        <v>197</v>
      </c>
      <c r="T18" s="89">
        <f t="shared" si="8"/>
        <v>69.503546099290787</v>
      </c>
      <c r="U18" s="90">
        <f t="shared" si="8"/>
        <v>71.223021582733821</v>
      </c>
      <c r="V18" s="91">
        <f t="shared" si="8"/>
        <v>70.357142857142861</v>
      </c>
      <c r="W18" s="89">
        <f t="shared" si="9"/>
        <v>43.877551020408163</v>
      </c>
      <c r="X18" s="90">
        <f t="shared" si="9"/>
        <v>54.54545454545454</v>
      </c>
      <c r="Y18" s="92">
        <f t="shared" si="9"/>
        <v>49.238578680203041</v>
      </c>
      <c r="Z18" s="70" t="s">
        <v>11</v>
      </c>
      <c r="AA18" s="17">
        <f>AA17+1</f>
        <v>4</v>
      </c>
      <c r="AB18" s="89">
        <f t="shared" si="11"/>
        <v>37.588652482269502</v>
      </c>
      <c r="AC18" s="90">
        <f t="shared" si="6"/>
        <v>32.374100719424462</v>
      </c>
      <c r="AD18" s="91">
        <f t="shared" si="6"/>
        <v>35</v>
      </c>
    </row>
    <row r="19" spans="1:30" s="86" customFormat="1" ht="12" customHeight="1" x14ac:dyDescent="0.15">
      <c r="A19" s="45" t="s">
        <v>40</v>
      </c>
      <c r="B19" s="180">
        <v>1903</v>
      </c>
      <c r="C19" s="181">
        <v>1600</v>
      </c>
      <c r="D19" s="46">
        <f t="shared" si="0"/>
        <v>3503</v>
      </c>
      <c r="E19" s="180">
        <v>236</v>
      </c>
      <c r="F19" s="181">
        <v>218</v>
      </c>
      <c r="G19" s="46">
        <f t="shared" si="1"/>
        <v>454</v>
      </c>
      <c r="H19" s="180">
        <v>237</v>
      </c>
      <c r="I19" s="181">
        <v>265</v>
      </c>
      <c r="J19" s="46">
        <f t="shared" si="2"/>
        <v>502</v>
      </c>
      <c r="K19" s="180">
        <v>8</v>
      </c>
      <c r="L19" s="181">
        <v>5</v>
      </c>
      <c r="M19" s="46">
        <f t="shared" si="3"/>
        <v>13</v>
      </c>
      <c r="N19" s="180">
        <v>512</v>
      </c>
      <c r="O19" s="181">
        <v>395</v>
      </c>
      <c r="P19" s="46">
        <f t="shared" si="4"/>
        <v>907</v>
      </c>
      <c r="Q19" s="111">
        <f t="shared" si="7"/>
        <v>993</v>
      </c>
      <c r="R19" s="112">
        <f t="shared" si="7"/>
        <v>883</v>
      </c>
      <c r="S19" s="47">
        <f t="shared" si="5"/>
        <v>1876</v>
      </c>
      <c r="T19" s="113">
        <f t="shared" si="8"/>
        <v>52.180767209668943</v>
      </c>
      <c r="U19" s="114">
        <f t="shared" si="8"/>
        <v>55.1875</v>
      </c>
      <c r="V19" s="115">
        <f t="shared" si="8"/>
        <v>53.554096488723943</v>
      </c>
      <c r="W19" s="113">
        <f t="shared" si="9"/>
        <v>47.633434038267872</v>
      </c>
      <c r="X19" s="114">
        <f t="shared" si="9"/>
        <v>54.699886749716875</v>
      </c>
      <c r="Y19" s="116">
        <f t="shared" si="9"/>
        <v>50.959488272921106</v>
      </c>
      <c r="Z19" s="74" t="s">
        <v>11</v>
      </c>
      <c r="AA19" s="48">
        <f>AA18+1</f>
        <v>5</v>
      </c>
      <c r="AB19" s="113">
        <f t="shared" si="11"/>
        <v>26.904887020493955</v>
      </c>
      <c r="AC19" s="114">
        <f t="shared" si="6"/>
        <v>24.6875</v>
      </c>
      <c r="AD19" s="115">
        <f t="shared" si="6"/>
        <v>25.892092492149587</v>
      </c>
    </row>
    <row r="20" spans="1:30" ht="12" customHeight="1" x14ac:dyDescent="0.15">
      <c r="A20" s="13" t="s">
        <v>41</v>
      </c>
      <c r="B20" s="182">
        <v>655</v>
      </c>
      <c r="C20" s="183">
        <v>651</v>
      </c>
      <c r="D20" s="28">
        <f t="shared" si="0"/>
        <v>1306</v>
      </c>
      <c r="E20" s="182">
        <v>112</v>
      </c>
      <c r="F20" s="183">
        <v>124</v>
      </c>
      <c r="G20" s="28">
        <f t="shared" si="1"/>
        <v>236</v>
      </c>
      <c r="H20" s="182">
        <v>54</v>
      </c>
      <c r="I20" s="183">
        <v>76</v>
      </c>
      <c r="J20" s="28">
        <f t="shared" si="2"/>
        <v>130</v>
      </c>
      <c r="K20" s="182">
        <v>3</v>
      </c>
      <c r="L20" s="183">
        <v>5</v>
      </c>
      <c r="M20" s="28">
        <f t="shared" si="3"/>
        <v>8</v>
      </c>
      <c r="N20" s="182">
        <v>234</v>
      </c>
      <c r="O20" s="183">
        <v>193</v>
      </c>
      <c r="P20" s="28">
        <f t="shared" si="4"/>
        <v>427</v>
      </c>
      <c r="Q20" s="117">
        <f t="shared" si="7"/>
        <v>403</v>
      </c>
      <c r="R20" s="118">
        <f t="shared" si="7"/>
        <v>398</v>
      </c>
      <c r="S20" s="29">
        <f t="shared" si="5"/>
        <v>801</v>
      </c>
      <c r="T20" s="119">
        <f t="shared" si="8"/>
        <v>61.526717557251906</v>
      </c>
      <c r="U20" s="120">
        <f t="shared" si="8"/>
        <v>61.136712749615974</v>
      </c>
      <c r="V20" s="121">
        <f t="shared" si="8"/>
        <v>61.332312404287904</v>
      </c>
      <c r="W20" s="119">
        <f t="shared" si="9"/>
        <v>41.191066997518611</v>
      </c>
      <c r="X20" s="120">
        <f t="shared" si="9"/>
        <v>50.251256281407031</v>
      </c>
      <c r="Y20" s="122">
        <f t="shared" si="9"/>
        <v>45.692883895131089</v>
      </c>
      <c r="Z20" s="75" t="s">
        <v>12</v>
      </c>
      <c r="AA20" s="19">
        <v>1</v>
      </c>
      <c r="AB20" s="119">
        <f t="shared" si="11"/>
        <v>35.725190839694655</v>
      </c>
      <c r="AC20" s="120">
        <f t="shared" si="6"/>
        <v>29.64669738863287</v>
      </c>
      <c r="AD20" s="121">
        <f t="shared" si="6"/>
        <v>32.695252679938747</v>
      </c>
    </row>
    <row r="21" spans="1:30" s="86" customFormat="1" ht="12" customHeight="1" x14ac:dyDescent="0.15">
      <c r="A21" s="37" t="s">
        <v>42</v>
      </c>
      <c r="B21" s="178">
        <v>463</v>
      </c>
      <c r="C21" s="179">
        <v>442</v>
      </c>
      <c r="D21" s="38">
        <f t="shared" si="0"/>
        <v>905</v>
      </c>
      <c r="E21" s="178">
        <v>101</v>
      </c>
      <c r="F21" s="179">
        <v>105</v>
      </c>
      <c r="G21" s="38">
        <f t="shared" si="1"/>
        <v>206</v>
      </c>
      <c r="H21" s="178">
        <v>49</v>
      </c>
      <c r="I21" s="179">
        <v>63</v>
      </c>
      <c r="J21" s="38">
        <f t="shared" si="2"/>
        <v>112</v>
      </c>
      <c r="K21" s="178">
        <v>1</v>
      </c>
      <c r="L21" s="179">
        <v>1</v>
      </c>
      <c r="M21" s="38">
        <f t="shared" si="3"/>
        <v>2</v>
      </c>
      <c r="N21" s="178">
        <v>135</v>
      </c>
      <c r="O21" s="179">
        <v>121</v>
      </c>
      <c r="P21" s="38">
        <f t="shared" si="4"/>
        <v>256</v>
      </c>
      <c r="Q21" s="93">
        <f t="shared" si="7"/>
        <v>286</v>
      </c>
      <c r="R21" s="94">
        <f t="shared" si="7"/>
        <v>290</v>
      </c>
      <c r="S21" s="39">
        <f t="shared" si="5"/>
        <v>576</v>
      </c>
      <c r="T21" s="95">
        <f t="shared" si="8"/>
        <v>61.77105831533477</v>
      </c>
      <c r="U21" s="96">
        <f t="shared" si="8"/>
        <v>65.610859728506782</v>
      </c>
      <c r="V21" s="97">
        <f t="shared" si="8"/>
        <v>63.646408839778999</v>
      </c>
      <c r="W21" s="95">
        <f t="shared" si="9"/>
        <v>52.447552447552447</v>
      </c>
      <c r="X21" s="96">
        <f t="shared" si="9"/>
        <v>57.931034482758626</v>
      </c>
      <c r="Y21" s="98">
        <f t="shared" si="9"/>
        <v>55.208333333333336</v>
      </c>
      <c r="Z21" s="71" t="s">
        <v>12</v>
      </c>
      <c r="AA21" s="40">
        <f>AA20+1</f>
        <v>2</v>
      </c>
      <c r="AB21" s="95">
        <f t="shared" si="11"/>
        <v>29.15766738660907</v>
      </c>
      <c r="AC21" s="96">
        <f t="shared" si="6"/>
        <v>27.375565610859731</v>
      </c>
      <c r="AD21" s="97">
        <f t="shared" si="6"/>
        <v>28.28729281767956</v>
      </c>
    </row>
    <row r="22" spans="1:30" ht="12" customHeight="1" x14ac:dyDescent="0.15">
      <c r="A22" s="12" t="s">
        <v>43</v>
      </c>
      <c r="B22" s="184">
        <v>400</v>
      </c>
      <c r="C22" s="185">
        <v>364</v>
      </c>
      <c r="D22" s="3">
        <f t="shared" si="0"/>
        <v>764</v>
      </c>
      <c r="E22" s="184">
        <v>58</v>
      </c>
      <c r="F22" s="185">
        <v>47</v>
      </c>
      <c r="G22" s="3">
        <f t="shared" si="1"/>
        <v>105</v>
      </c>
      <c r="H22" s="184">
        <v>39</v>
      </c>
      <c r="I22" s="185">
        <v>49</v>
      </c>
      <c r="J22" s="3">
        <f t="shared" si="2"/>
        <v>88</v>
      </c>
      <c r="K22" s="184">
        <v>1</v>
      </c>
      <c r="L22" s="185">
        <v>0</v>
      </c>
      <c r="M22" s="3">
        <f t="shared" si="3"/>
        <v>1</v>
      </c>
      <c r="N22" s="184">
        <v>146</v>
      </c>
      <c r="O22" s="185">
        <v>116</v>
      </c>
      <c r="P22" s="3">
        <f t="shared" si="4"/>
        <v>262</v>
      </c>
      <c r="Q22" s="99">
        <f t="shared" si="7"/>
        <v>244</v>
      </c>
      <c r="R22" s="100">
        <f t="shared" si="7"/>
        <v>212</v>
      </c>
      <c r="S22" s="4">
        <f t="shared" si="5"/>
        <v>456</v>
      </c>
      <c r="T22" s="101">
        <f t="shared" si="8"/>
        <v>61</v>
      </c>
      <c r="U22" s="102">
        <f t="shared" si="8"/>
        <v>58.241758241758248</v>
      </c>
      <c r="V22" s="103">
        <f t="shared" si="8"/>
        <v>59.685863874345543</v>
      </c>
      <c r="W22" s="101">
        <f t="shared" si="9"/>
        <v>39.754098360655739</v>
      </c>
      <c r="X22" s="102">
        <f t="shared" si="9"/>
        <v>45.283018867924532</v>
      </c>
      <c r="Y22" s="104">
        <f t="shared" si="9"/>
        <v>42.324561403508767</v>
      </c>
      <c r="Z22" s="72" t="s">
        <v>12</v>
      </c>
      <c r="AA22" s="18">
        <f>AA21+1</f>
        <v>3</v>
      </c>
      <c r="AB22" s="101">
        <f t="shared" si="11"/>
        <v>36.5</v>
      </c>
      <c r="AC22" s="102">
        <f t="shared" si="6"/>
        <v>31.868131868131865</v>
      </c>
      <c r="AD22" s="103">
        <f t="shared" si="6"/>
        <v>34.293193717277489</v>
      </c>
    </row>
    <row r="23" spans="1:30" s="86" customFormat="1" ht="12" customHeight="1" x14ac:dyDescent="0.15">
      <c r="A23" s="41" t="s">
        <v>44</v>
      </c>
      <c r="B23" s="174">
        <v>321</v>
      </c>
      <c r="C23" s="175">
        <v>395</v>
      </c>
      <c r="D23" s="42">
        <f t="shared" si="0"/>
        <v>716</v>
      </c>
      <c r="E23" s="174">
        <v>62</v>
      </c>
      <c r="F23" s="175">
        <v>69</v>
      </c>
      <c r="G23" s="42">
        <f t="shared" si="1"/>
        <v>131</v>
      </c>
      <c r="H23" s="174">
        <v>20</v>
      </c>
      <c r="I23" s="175">
        <v>28</v>
      </c>
      <c r="J23" s="42">
        <f t="shared" si="2"/>
        <v>48</v>
      </c>
      <c r="K23" s="174">
        <v>1</v>
      </c>
      <c r="L23" s="175">
        <v>5</v>
      </c>
      <c r="M23" s="42">
        <f t="shared" si="3"/>
        <v>6</v>
      </c>
      <c r="N23" s="174">
        <v>147</v>
      </c>
      <c r="O23" s="175">
        <v>143</v>
      </c>
      <c r="P23" s="42">
        <f t="shared" si="4"/>
        <v>290</v>
      </c>
      <c r="Q23" s="105">
        <f t="shared" si="7"/>
        <v>230</v>
      </c>
      <c r="R23" s="106">
        <f t="shared" si="7"/>
        <v>245</v>
      </c>
      <c r="S23" s="43">
        <f t="shared" si="5"/>
        <v>475</v>
      </c>
      <c r="T23" s="107">
        <f t="shared" si="8"/>
        <v>71.651090342679126</v>
      </c>
      <c r="U23" s="108">
        <f t="shared" si="8"/>
        <v>62.025316455696199</v>
      </c>
      <c r="V23" s="109">
        <f t="shared" si="8"/>
        <v>66.340782122905026</v>
      </c>
      <c r="W23" s="107">
        <f t="shared" si="9"/>
        <v>35.652173913043477</v>
      </c>
      <c r="X23" s="108">
        <f t="shared" si="9"/>
        <v>39.591836734693878</v>
      </c>
      <c r="Y23" s="110">
        <f t="shared" si="9"/>
        <v>37.684210526315788</v>
      </c>
      <c r="Z23" s="73" t="s">
        <v>13</v>
      </c>
      <c r="AA23" s="44">
        <v>1</v>
      </c>
      <c r="AB23" s="107">
        <f t="shared" si="11"/>
        <v>45.794392523364486</v>
      </c>
      <c r="AC23" s="108">
        <f t="shared" si="6"/>
        <v>36.202531645569621</v>
      </c>
      <c r="AD23" s="109">
        <f t="shared" si="6"/>
        <v>40.502793296089386</v>
      </c>
    </row>
    <row r="24" spans="1:30" ht="12" customHeight="1" x14ac:dyDescent="0.15">
      <c r="A24" s="12" t="s">
        <v>45</v>
      </c>
      <c r="B24" s="184">
        <v>52</v>
      </c>
      <c r="C24" s="185">
        <v>52</v>
      </c>
      <c r="D24" s="3">
        <f t="shared" si="0"/>
        <v>104</v>
      </c>
      <c r="E24" s="184">
        <v>9</v>
      </c>
      <c r="F24" s="185">
        <v>6</v>
      </c>
      <c r="G24" s="3">
        <f t="shared" si="1"/>
        <v>15</v>
      </c>
      <c r="H24" s="184">
        <v>2</v>
      </c>
      <c r="I24" s="185">
        <v>5</v>
      </c>
      <c r="J24" s="3">
        <f t="shared" si="2"/>
        <v>7</v>
      </c>
      <c r="K24" s="184">
        <v>0</v>
      </c>
      <c r="L24" s="185">
        <v>0</v>
      </c>
      <c r="M24" s="3">
        <f t="shared" si="3"/>
        <v>0</v>
      </c>
      <c r="N24" s="184">
        <v>33</v>
      </c>
      <c r="O24" s="185">
        <v>29</v>
      </c>
      <c r="P24" s="3">
        <f t="shared" si="4"/>
        <v>62</v>
      </c>
      <c r="Q24" s="99">
        <f t="shared" si="7"/>
        <v>44</v>
      </c>
      <c r="R24" s="100">
        <f t="shared" si="7"/>
        <v>40</v>
      </c>
      <c r="S24" s="4">
        <f t="shared" si="5"/>
        <v>84</v>
      </c>
      <c r="T24" s="101">
        <f t="shared" si="8"/>
        <v>84.615384615384613</v>
      </c>
      <c r="U24" s="102">
        <f t="shared" si="8"/>
        <v>76.923076923076934</v>
      </c>
      <c r="V24" s="103">
        <f t="shared" si="8"/>
        <v>80.769230769230774</v>
      </c>
      <c r="W24" s="101">
        <f t="shared" si="9"/>
        <v>25</v>
      </c>
      <c r="X24" s="102">
        <f t="shared" si="9"/>
        <v>27.500000000000004</v>
      </c>
      <c r="Y24" s="104">
        <f t="shared" si="9"/>
        <v>26.190476190476193</v>
      </c>
      <c r="Z24" s="72" t="s">
        <v>13</v>
      </c>
      <c r="AA24" s="18">
        <f>AA23+1</f>
        <v>2</v>
      </c>
      <c r="AB24" s="101">
        <f t="shared" si="11"/>
        <v>63.46153846153846</v>
      </c>
      <c r="AC24" s="102">
        <f t="shared" si="6"/>
        <v>55.769230769230774</v>
      </c>
      <c r="AD24" s="103">
        <f t="shared" si="6"/>
        <v>59.615384615384613</v>
      </c>
    </row>
    <row r="25" spans="1:30" s="86" customFormat="1" ht="12" customHeight="1" x14ac:dyDescent="0.15">
      <c r="A25" s="41" t="s">
        <v>46</v>
      </c>
      <c r="B25" s="174">
        <v>243</v>
      </c>
      <c r="C25" s="175">
        <v>253</v>
      </c>
      <c r="D25" s="42">
        <f t="shared" si="0"/>
        <v>496</v>
      </c>
      <c r="E25" s="174">
        <v>55</v>
      </c>
      <c r="F25" s="175">
        <v>53</v>
      </c>
      <c r="G25" s="42">
        <f t="shared" si="1"/>
        <v>108</v>
      </c>
      <c r="H25" s="174">
        <v>18</v>
      </c>
      <c r="I25" s="175">
        <v>26</v>
      </c>
      <c r="J25" s="42">
        <f t="shared" si="2"/>
        <v>44</v>
      </c>
      <c r="K25" s="174">
        <v>0</v>
      </c>
      <c r="L25" s="175">
        <v>3</v>
      </c>
      <c r="M25" s="42">
        <f t="shared" si="3"/>
        <v>3</v>
      </c>
      <c r="N25" s="174">
        <v>84</v>
      </c>
      <c r="O25" s="175">
        <v>74</v>
      </c>
      <c r="P25" s="42">
        <f t="shared" si="4"/>
        <v>158</v>
      </c>
      <c r="Q25" s="105">
        <f t="shared" si="7"/>
        <v>157</v>
      </c>
      <c r="R25" s="106">
        <f t="shared" si="7"/>
        <v>156</v>
      </c>
      <c r="S25" s="43">
        <f t="shared" si="5"/>
        <v>313</v>
      </c>
      <c r="T25" s="107">
        <f t="shared" si="8"/>
        <v>64.609053497942384</v>
      </c>
      <c r="U25" s="108">
        <f t="shared" si="8"/>
        <v>61.660079051383399</v>
      </c>
      <c r="V25" s="109">
        <f t="shared" si="8"/>
        <v>63.104838709677423</v>
      </c>
      <c r="W25" s="107">
        <f t="shared" si="9"/>
        <v>46.496815286624205</v>
      </c>
      <c r="X25" s="108">
        <f t="shared" si="9"/>
        <v>50.641025641025635</v>
      </c>
      <c r="Y25" s="110">
        <f t="shared" si="9"/>
        <v>48.562300319488813</v>
      </c>
      <c r="Z25" s="73" t="s">
        <v>14</v>
      </c>
      <c r="AA25" s="44">
        <v>1</v>
      </c>
      <c r="AB25" s="107">
        <f t="shared" si="11"/>
        <v>34.567901234567898</v>
      </c>
      <c r="AC25" s="108">
        <f t="shared" si="6"/>
        <v>29.249011857707508</v>
      </c>
      <c r="AD25" s="109">
        <f t="shared" si="6"/>
        <v>31.85483870967742</v>
      </c>
    </row>
    <row r="26" spans="1:30" ht="12" customHeight="1" x14ac:dyDescent="0.15">
      <c r="A26" s="12" t="s">
        <v>47</v>
      </c>
      <c r="B26" s="184">
        <v>116</v>
      </c>
      <c r="C26" s="185">
        <v>112</v>
      </c>
      <c r="D26" s="3">
        <f t="shared" si="0"/>
        <v>228</v>
      </c>
      <c r="E26" s="184">
        <v>32</v>
      </c>
      <c r="F26" s="185">
        <v>22</v>
      </c>
      <c r="G26" s="3">
        <f t="shared" si="1"/>
        <v>54</v>
      </c>
      <c r="H26" s="184">
        <v>15</v>
      </c>
      <c r="I26" s="185">
        <v>17</v>
      </c>
      <c r="J26" s="3">
        <f t="shared" si="2"/>
        <v>32</v>
      </c>
      <c r="K26" s="184">
        <v>0</v>
      </c>
      <c r="L26" s="185">
        <v>1</v>
      </c>
      <c r="M26" s="3">
        <f t="shared" si="3"/>
        <v>1</v>
      </c>
      <c r="N26" s="184">
        <v>33</v>
      </c>
      <c r="O26" s="185">
        <v>23</v>
      </c>
      <c r="P26" s="3">
        <f t="shared" si="4"/>
        <v>56</v>
      </c>
      <c r="Q26" s="99">
        <f t="shared" si="7"/>
        <v>80</v>
      </c>
      <c r="R26" s="100">
        <f t="shared" si="7"/>
        <v>63</v>
      </c>
      <c r="S26" s="4">
        <f t="shared" si="5"/>
        <v>143</v>
      </c>
      <c r="T26" s="101">
        <f t="shared" si="8"/>
        <v>68.965517241379317</v>
      </c>
      <c r="U26" s="102">
        <f t="shared" si="8"/>
        <v>56.25</v>
      </c>
      <c r="V26" s="103">
        <f t="shared" si="8"/>
        <v>62.719298245614027</v>
      </c>
      <c r="W26" s="101">
        <f t="shared" si="9"/>
        <v>58.75</v>
      </c>
      <c r="X26" s="102">
        <f t="shared" si="9"/>
        <v>61.904761904761905</v>
      </c>
      <c r="Y26" s="104">
        <f t="shared" si="9"/>
        <v>60.139860139860133</v>
      </c>
      <c r="Z26" s="72" t="s">
        <v>14</v>
      </c>
      <c r="AA26" s="18">
        <f>AA25+1</f>
        <v>2</v>
      </c>
      <c r="AB26" s="101">
        <f t="shared" si="11"/>
        <v>28.448275862068968</v>
      </c>
      <c r="AC26" s="102">
        <f t="shared" si="6"/>
        <v>20.535714285714285</v>
      </c>
      <c r="AD26" s="103">
        <f t="shared" si="6"/>
        <v>24.561403508771928</v>
      </c>
    </row>
    <row r="27" spans="1:30" s="86" customFormat="1" ht="12" customHeight="1" x14ac:dyDescent="0.15">
      <c r="A27" s="41" t="s">
        <v>48</v>
      </c>
      <c r="B27" s="174">
        <v>210</v>
      </c>
      <c r="C27" s="175">
        <v>230</v>
      </c>
      <c r="D27" s="42">
        <f t="shared" si="0"/>
        <v>440</v>
      </c>
      <c r="E27" s="174">
        <v>45</v>
      </c>
      <c r="F27" s="175">
        <v>53</v>
      </c>
      <c r="G27" s="42">
        <f t="shared" si="1"/>
        <v>98</v>
      </c>
      <c r="H27" s="174">
        <v>11</v>
      </c>
      <c r="I27" s="175">
        <v>18</v>
      </c>
      <c r="J27" s="42">
        <f t="shared" si="2"/>
        <v>29</v>
      </c>
      <c r="K27" s="174">
        <v>3</v>
      </c>
      <c r="L27" s="175">
        <v>4</v>
      </c>
      <c r="M27" s="42">
        <f t="shared" si="3"/>
        <v>7</v>
      </c>
      <c r="N27" s="174">
        <v>93</v>
      </c>
      <c r="O27" s="175">
        <v>80</v>
      </c>
      <c r="P27" s="42">
        <f t="shared" si="4"/>
        <v>173</v>
      </c>
      <c r="Q27" s="105">
        <f t="shared" si="7"/>
        <v>152</v>
      </c>
      <c r="R27" s="106">
        <f t="shared" si="7"/>
        <v>155</v>
      </c>
      <c r="S27" s="43">
        <f t="shared" si="5"/>
        <v>307</v>
      </c>
      <c r="T27" s="107">
        <f t="shared" si="8"/>
        <v>72.38095238095238</v>
      </c>
      <c r="U27" s="108">
        <f t="shared" si="8"/>
        <v>67.391304347826093</v>
      </c>
      <c r="V27" s="109">
        <f t="shared" si="8"/>
        <v>69.77272727272728</v>
      </c>
      <c r="W27" s="107">
        <f t="shared" si="9"/>
        <v>36.84210526315789</v>
      </c>
      <c r="X27" s="108">
        <f t="shared" si="9"/>
        <v>45.806451612903224</v>
      </c>
      <c r="Y27" s="110">
        <f t="shared" si="9"/>
        <v>41.368078175895768</v>
      </c>
      <c r="Z27" s="73" t="s">
        <v>15</v>
      </c>
      <c r="AA27" s="44">
        <v>1</v>
      </c>
      <c r="AB27" s="107">
        <f t="shared" si="11"/>
        <v>44.285714285714285</v>
      </c>
      <c r="AC27" s="108">
        <f t="shared" si="6"/>
        <v>34.782608695652172</v>
      </c>
      <c r="AD27" s="109">
        <f t="shared" si="6"/>
        <v>39.31818181818182</v>
      </c>
    </row>
    <row r="28" spans="1:30" ht="12" customHeight="1" x14ac:dyDescent="0.15">
      <c r="A28" s="11" t="s">
        <v>49</v>
      </c>
      <c r="B28" s="176">
        <v>134</v>
      </c>
      <c r="C28" s="177">
        <v>108</v>
      </c>
      <c r="D28" s="1">
        <f t="shared" si="0"/>
        <v>242</v>
      </c>
      <c r="E28" s="176">
        <v>37</v>
      </c>
      <c r="F28" s="177">
        <v>21</v>
      </c>
      <c r="G28" s="1">
        <f t="shared" si="1"/>
        <v>58</v>
      </c>
      <c r="H28" s="176">
        <v>11</v>
      </c>
      <c r="I28" s="177">
        <v>11</v>
      </c>
      <c r="J28" s="1">
        <f t="shared" si="2"/>
        <v>22</v>
      </c>
      <c r="K28" s="176">
        <v>0</v>
      </c>
      <c r="L28" s="177">
        <v>0</v>
      </c>
      <c r="M28" s="1">
        <f t="shared" si="3"/>
        <v>0</v>
      </c>
      <c r="N28" s="176">
        <v>49</v>
      </c>
      <c r="O28" s="177">
        <v>30</v>
      </c>
      <c r="P28" s="1">
        <f t="shared" si="4"/>
        <v>79</v>
      </c>
      <c r="Q28" s="87">
        <f t="shared" si="7"/>
        <v>97</v>
      </c>
      <c r="R28" s="88">
        <f t="shared" si="7"/>
        <v>62</v>
      </c>
      <c r="S28" s="2">
        <f t="shared" si="5"/>
        <v>159</v>
      </c>
      <c r="T28" s="89">
        <f t="shared" si="8"/>
        <v>72.388059701492537</v>
      </c>
      <c r="U28" s="90">
        <f t="shared" si="8"/>
        <v>57.407407407407405</v>
      </c>
      <c r="V28" s="91">
        <f t="shared" si="8"/>
        <v>65.702479338842977</v>
      </c>
      <c r="W28" s="89">
        <f t="shared" si="9"/>
        <v>49.484536082474229</v>
      </c>
      <c r="X28" s="90">
        <f t="shared" si="9"/>
        <v>51.612903225806448</v>
      </c>
      <c r="Y28" s="92">
        <f t="shared" si="9"/>
        <v>50.314465408805034</v>
      </c>
      <c r="Z28" s="70" t="s">
        <v>15</v>
      </c>
      <c r="AA28" s="17">
        <f>AA27+1</f>
        <v>2</v>
      </c>
      <c r="AB28" s="89">
        <f t="shared" si="11"/>
        <v>36.567164179104481</v>
      </c>
      <c r="AC28" s="90">
        <f t="shared" si="6"/>
        <v>27.777777777777779</v>
      </c>
      <c r="AD28" s="91">
        <f t="shared" si="6"/>
        <v>32.644628099173559</v>
      </c>
    </row>
    <row r="29" spans="1:30" s="86" customFormat="1" ht="12" customHeight="1" x14ac:dyDescent="0.15">
      <c r="A29" s="37" t="s">
        <v>50</v>
      </c>
      <c r="B29" s="178">
        <v>122</v>
      </c>
      <c r="C29" s="179">
        <v>115</v>
      </c>
      <c r="D29" s="38">
        <f t="shared" si="0"/>
        <v>237</v>
      </c>
      <c r="E29" s="178">
        <v>23</v>
      </c>
      <c r="F29" s="179">
        <v>20</v>
      </c>
      <c r="G29" s="38">
        <f t="shared" si="1"/>
        <v>43</v>
      </c>
      <c r="H29" s="178">
        <v>8</v>
      </c>
      <c r="I29" s="179">
        <v>14</v>
      </c>
      <c r="J29" s="38">
        <f t="shared" si="2"/>
        <v>22</v>
      </c>
      <c r="K29" s="178">
        <v>0</v>
      </c>
      <c r="L29" s="179">
        <v>0</v>
      </c>
      <c r="M29" s="38">
        <f t="shared" si="3"/>
        <v>0</v>
      </c>
      <c r="N29" s="178">
        <v>36</v>
      </c>
      <c r="O29" s="179">
        <v>25</v>
      </c>
      <c r="P29" s="38">
        <f t="shared" si="4"/>
        <v>61</v>
      </c>
      <c r="Q29" s="93">
        <f t="shared" si="7"/>
        <v>67</v>
      </c>
      <c r="R29" s="94">
        <f t="shared" si="7"/>
        <v>59</v>
      </c>
      <c r="S29" s="39">
        <f t="shared" si="5"/>
        <v>126</v>
      </c>
      <c r="T29" s="95">
        <f t="shared" si="8"/>
        <v>54.918032786885249</v>
      </c>
      <c r="U29" s="96">
        <f t="shared" si="8"/>
        <v>51.304347826086961</v>
      </c>
      <c r="V29" s="97">
        <f t="shared" si="8"/>
        <v>53.164556962025308</v>
      </c>
      <c r="W29" s="95">
        <f t="shared" si="9"/>
        <v>46.268656716417908</v>
      </c>
      <c r="X29" s="96">
        <f t="shared" si="9"/>
        <v>57.627118644067799</v>
      </c>
      <c r="Y29" s="98">
        <f t="shared" si="9"/>
        <v>51.587301587301596</v>
      </c>
      <c r="Z29" s="71" t="s">
        <v>15</v>
      </c>
      <c r="AA29" s="40">
        <f>AA28+1</f>
        <v>3</v>
      </c>
      <c r="AB29" s="95">
        <f t="shared" si="11"/>
        <v>29.508196721311474</v>
      </c>
      <c r="AC29" s="96">
        <f t="shared" si="6"/>
        <v>21.739130434782609</v>
      </c>
      <c r="AD29" s="97">
        <f t="shared" si="6"/>
        <v>25.738396624472575</v>
      </c>
    </row>
    <row r="30" spans="1:30" ht="12" customHeight="1" x14ac:dyDescent="0.15">
      <c r="A30" s="12" t="s">
        <v>51</v>
      </c>
      <c r="B30" s="184">
        <v>99</v>
      </c>
      <c r="C30" s="185">
        <v>92</v>
      </c>
      <c r="D30" s="3">
        <f t="shared" si="0"/>
        <v>191</v>
      </c>
      <c r="E30" s="184">
        <v>32</v>
      </c>
      <c r="F30" s="185">
        <v>27</v>
      </c>
      <c r="G30" s="3">
        <f t="shared" si="1"/>
        <v>59</v>
      </c>
      <c r="H30" s="184">
        <v>6</v>
      </c>
      <c r="I30" s="185">
        <v>13</v>
      </c>
      <c r="J30" s="3">
        <f t="shared" si="2"/>
        <v>19</v>
      </c>
      <c r="K30" s="184">
        <v>1</v>
      </c>
      <c r="L30" s="185">
        <v>0</v>
      </c>
      <c r="M30" s="3">
        <f t="shared" si="3"/>
        <v>1</v>
      </c>
      <c r="N30" s="184">
        <v>21</v>
      </c>
      <c r="O30" s="185">
        <v>20</v>
      </c>
      <c r="P30" s="3">
        <f t="shared" si="4"/>
        <v>41</v>
      </c>
      <c r="Q30" s="99">
        <f t="shared" si="7"/>
        <v>60</v>
      </c>
      <c r="R30" s="100">
        <f t="shared" si="7"/>
        <v>60</v>
      </c>
      <c r="S30" s="4">
        <f t="shared" si="5"/>
        <v>120</v>
      </c>
      <c r="T30" s="101">
        <f t="shared" si="8"/>
        <v>60.606060606060609</v>
      </c>
      <c r="U30" s="102">
        <f t="shared" si="8"/>
        <v>65.217391304347828</v>
      </c>
      <c r="V30" s="103">
        <f t="shared" si="8"/>
        <v>62.827225130890049</v>
      </c>
      <c r="W30" s="101">
        <f t="shared" si="9"/>
        <v>63.333333333333329</v>
      </c>
      <c r="X30" s="102">
        <f t="shared" si="9"/>
        <v>66.666666666666657</v>
      </c>
      <c r="Y30" s="104">
        <f t="shared" si="9"/>
        <v>65</v>
      </c>
      <c r="Z30" s="72" t="s">
        <v>15</v>
      </c>
      <c r="AA30" s="18">
        <f>AA29+1</f>
        <v>4</v>
      </c>
      <c r="AB30" s="101">
        <f t="shared" si="11"/>
        <v>21.212121212121211</v>
      </c>
      <c r="AC30" s="102">
        <f t="shared" si="6"/>
        <v>21.739130434782609</v>
      </c>
      <c r="AD30" s="103">
        <f t="shared" si="6"/>
        <v>21.465968586387437</v>
      </c>
    </row>
    <row r="31" spans="1:30" s="86" customFormat="1" ht="12" customHeight="1" x14ac:dyDescent="0.15">
      <c r="A31" s="41" t="s">
        <v>52</v>
      </c>
      <c r="B31" s="174">
        <v>266</v>
      </c>
      <c r="C31" s="175">
        <v>275</v>
      </c>
      <c r="D31" s="42">
        <f t="shared" si="0"/>
        <v>541</v>
      </c>
      <c r="E31" s="174">
        <v>69</v>
      </c>
      <c r="F31" s="175">
        <v>70</v>
      </c>
      <c r="G31" s="42">
        <f t="shared" si="1"/>
        <v>139</v>
      </c>
      <c r="H31" s="174">
        <v>18</v>
      </c>
      <c r="I31" s="175">
        <v>28</v>
      </c>
      <c r="J31" s="42">
        <f t="shared" si="2"/>
        <v>46</v>
      </c>
      <c r="K31" s="174">
        <v>1</v>
      </c>
      <c r="L31" s="175">
        <v>1</v>
      </c>
      <c r="M31" s="42">
        <f t="shared" si="3"/>
        <v>2</v>
      </c>
      <c r="N31" s="174">
        <v>80</v>
      </c>
      <c r="O31" s="175">
        <v>68</v>
      </c>
      <c r="P31" s="42">
        <f t="shared" si="4"/>
        <v>148</v>
      </c>
      <c r="Q31" s="105">
        <f t="shared" si="7"/>
        <v>168</v>
      </c>
      <c r="R31" s="106">
        <f t="shared" si="7"/>
        <v>167</v>
      </c>
      <c r="S31" s="43">
        <f t="shared" si="5"/>
        <v>335</v>
      </c>
      <c r="T31" s="107">
        <f t="shared" si="8"/>
        <v>63.157894736842103</v>
      </c>
      <c r="U31" s="108">
        <f t="shared" si="8"/>
        <v>60.727272727272727</v>
      </c>
      <c r="V31" s="109">
        <f t="shared" si="8"/>
        <v>61.922365988909419</v>
      </c>
      <c r="W31" s="107">
        <f t="shared" si="9"/>
        <v>51.785714285714292</v>
      </c>
      <c r="X31" s="108">
        <f t="shared" si="9"/>
        <v>58.682634730538922</v>
      </c>
      <c r="Y31" s="110">
        <f t="shared" si="9"/>
        <v>55.223880597014926</v>
      </c>
      <c r="Z31" s="73" t="s">
        <v>16</v>
      </c>
      <c r="AA31" s="44">
        <v>1</v>
      </c>
      <c r="AB31" s="107">
        <f t="shared" si="11"/>
        <v>30.075187969924812</v>
      </c>
      <c r="AC31" s="108">
        <f t="shared" si="6"/>
        <v>24.727272727272727</v>
      </c>
      <c r="AD31" s="109">
        <f t="shared" si="6"/>
        <v>27.35674676524954</v>
      </c>
    </row>
    <row r="32" spans="1:30" ht="12" customHeight="1" x14ac:dyDescent="0.15">
      <c r="A32" s="12" t="s">
        <v>53</v>
      </c>
      <c r="B32" s="184">
        <v>46</v>
      </c>
      <c r="C32" s="185">
        <v>36</v>
      </c>
      <c r="D32" s="3">
        <f t="shared" si="0"/>
        <v>82</v>
      </c>
      <c r="E32" s="184">
        <v>12</v>
      </c>
      <c r="F32" s="185">
        <v>12</v>
      </c>
      <c r="G32" s="3">
        <f t="shared" si="1"/>
        <v>24</v>
      </c>
      <c r="H32" s="184">
        <v>4</v>
      </c>
      <c r="I32" s="185">
        <v>2</v>
      </c>
      <c r="J32" s="3">
        <f t="shared" si="2"/>
        <v>6</v>
      </c>
      <c r="K32" s="184">
        <v>0</v>
      </c>
      <c r="L32" s="185">
        <v>0</v>
      </c>
      <c r="M32" s="3">
        <f t="shared" si="3"/>
        <v>0</v>
      </c>
      <c r="N32" s="184">
        <v>24</v>
      </c>
      <c r="O32" s="185">
        <v>12</v>
      </c>
      <c r="P32" s="3">
        <f t="shared" si="4"/>
        <v>36</v>
      </c>
      <c r="Q32" s="99">
        <f t="shared" si="7"/>
        <v>40</v>
      </c>
      <c r="R32" s="100">
        <f t="shared" si="7"/>
        <v>26</v>
      </c>
      <c r="S32" s="4">
        <f t="shared" si="5"/>
        <v>66</v>
      </c>
      <c r="T32" s="101">
        <f t="shared" si="8"/>
        <v>86.956521739130437</v>
      </c>
      <c r="U32" s="102">
        <f t="shared" si="8"/>
        <v>72.222222222222214</v>
      </c>
      <c r="V32" s="103">
        <f t="shared" si="8"/>
        <v>80.487804878048792</v>
      </c>
      <c r="W32" s="101">
        <f t="shared" si="9"/>
        <v>40</v>
      </c>
      <c r="X32" s="102">
        <f t="shared" si="9"/>
        <v>53.846153846153847</v>
      </c>
      <c r="Y32" s="104">
        <f t="shared" si="9"/>
        <v>45.454545454545453</v>
      </c>
      <c r="Z32" s="72" t="s">
        <v>16</v>
      </c>
      <c r="AA32" s="18">
        <f>AA31+1</f>
        <v>2</v>
      </c>
      <c r="AB32" s="101">
        <f t="shared" si="11"/>
        <v>52.173913043478258</v>
      </c>
      <c r="AC32" s="102">
        <f t="shared" si="6"/>
        <v>33.333333333333329</v>
      </c>
      <c r="AD32" s="103">
        <f t="shared" si="6"/>
        <v>43.902439024390247</v>
      </c>
    </row>
    <row r="33" spans="1:30" s="86" customFormat="1" ht="12" customHeight="1" x14ac:dyDescent="0.15">
      <c r="A33" s="41" t="s">
        <v>54</v>
      </c>
      <c r="B33" s="174">
        <v>318</v>
      </c>
      <c r="C33" s="175">
        <v>326</v>
      </c>
      <c r="D33" s="42">
        <f t="shared" si="0"/>
        <v>644</v>
      </c>
      <c r="E33" s="174">
        <v>69</v>
      </c>
      <c r="F33" s="175">
        <v>78</v>
      </c>
      <c r="G33" s="42">
        <f t="shared" si="1"/>
        <v>147</v>
      </c>
      <c r="H33" s="174">
        <v>28</v>
      </c>
      <c r="I33" s="175">
        <v>28</v>
      </c>
      <c r="J33" s="42">
        <f t="shared" si="2"/>
        <v>56</v>
      </c>
      <c r="K33" s="174">
        <v>2</v>
      </c>
      <c r="L33" s="175">
        <v>1</v>
      </c>
      <c r="M33" s="42">
        <f t="shared" si="3"/>
        <v>3</v>
      </c>
      <c r="N33" s="174">
        <v>108</v>
      </c>
      <c r="O33" s="175">
        <v>96</v>
      </c>
      <c r="P33" s="42">
        <f t="shared" si="4"/>
        <v>204</v>
      </c>
      <c r="Q33" s="105">
        <f t="shared" si="7"/>
        <v>207</v>
      </c>
      <c r="R33" s="106">
        <f t="shared" si="7"/>
        <v>203</v>
      </c>
      <c r="S33" s="43">
        <f t="shared" si="5"/>
        <v>410</v>
      </c>
      <c r="T33" s="107">
        <f t="shared" si="8"/>
        <v>65.094339622641513</v>
      </c>
      <c r="U33" s="108">
        <f t="shared" si="8"/>
        <v>62.269938650306742</v>
      </c>
      <c r="V33" s="109">
        <f t="shared" si="8"/>
        <v>63.664596273291927</v>
      </c>
      <c r="W33" s="107">
        <f t="shared" si="9"/>
        <v>46.859903381642518</v>
      </c>
      <c r="X33" s="108">
        <f t="shared" si="9"/>
        <v>52.216748768472911</v>
      </c>
      <c r="Y33" s="110">
        <f t="shared" si="9"/>
        <v>49.512195121951223</v>
      </c>
      <c r="Z33" s="73" t="s">
        <v>17</v>
      </c>
      <c r="AA33" s="44">
        <v>1</v>
      </c>
      <c r="AB33" s="107">
        <f t="shared" si="11"/>
        <v>33.962264150943398</v>
      </c>
      <c r="AC33" s="108">
        <f t="shared" si="6"/>
        <v>29.447852760736197</v>
      </c>
      <c r="AD33" s="109">
        <f t="shared" si="6"/>
        <v>31.677018633540371</v>
      </c>
    </row>
    <row r="34" spans="1:30" ht="12" customHeight="1" x14ac:dyDescent="0.15">
      <c r="A34" s="11" t="s">
        <v>55</v>
      </c>
      <c r="B34" s="176">
        <v>443</v>
      </c>
      <c r="C34" s="177">
        <v>432</v>
      </c>
      <c r="D34" s="1">
        <f t="shared" si="0"/>
        <v>875</v>
      </c>
      <c r="E34" s="176">
        <v>107</v>
      </c>
      <c r="F34" s="177">
        <v>82</v>
      </c>
      <c r="G34" s="1">
        <f t="shared" si="1"/>
        <v>189</v>
      </c>
      <c r="H34" s="176">
        <v>42</v>
      </c>
      <c r="I34" s="177">
        <v>64</v>
      </c>
      <c r="J34" s="1">
        <f t="shared" si="2"/>
        <v>106</v>
      </c>
      <c r="K34" s="176">
        <v>2</v>
      </c>
      <c r="L34" s="177">
        <v>3</v>
      </c>
      <c r="M34" s="1">
        <f t="shared" si="3"/>
        <v>5</v>
      </c>
      <c r="N34" s="176">
        <v>115</v>
      </c>
      <c r="O34" s="177">
        <v>92</v>
      </c>
      <c r="P34" s="1">
        <f t="shared" si="4"/>
        <v>207</v>
      </c>
      <c r="Q34" s="87">
        <f t="shared" si="7"/>
        <v>266</v>
      </c>
      <c r="R34" s="88">
        <f t="shared" si="7"/>
        <v>241</v>
      </c>
      <c r="S34" s="2">
        <f t="shared" si="5"/>
        <v>507</v>
      </c>
      <c r="T34" s="89">
        <f t="shared" si="8"/>
        <v>60.045146726862299</v>
      </c>
      <c r="U34" s="90">
        <f t="shared" si="8"/>
        <v>55.787037037037038</v>
      </c>
      <c r="V34" s="91">
        <f t="shared" si="8"/>
        <v>57.942857142857143</v>
      </c>
      <c r="W34" s="89">
        <f t="shared" si="9"/>
        <v>56.015037593984964</v>
      </c>
      <c r="X34" s="90">
        <f t="shared" si="9"/>
        <v>60.580912863070537</v>
      </c>
      <c r="Y34" s="92">
        <f t="shared" si="9"/>
        <v>58.185404339250489</v>
      </c>
      <c r="Z34" s="70" t="s">
        <v>17</v>
      </c>
      <c r="AA34" s="17">
        <f>AA33+1</f>
        <v>2</v>
      </c>
      <c r="AB34" s="89">
        <f t="shared" si="11"/>
        <v>25.959367945823931</v>
      </c>
      <c r="AC34" s="90">
        <f t="shared" si="6"/>
        <v>21.296296296296298</v>
      </c>
      <c r="AD34" s="91">
        <f t="shared" si="6"/>
        <v>23.657142857142858</v>
      </c>
    </row>
    <row r="35" spans="1:30" s="86" customFormat="1" ht="12" customHeight="1" x14ac:dyDescent="0.15">
      <c r="A35" s="37" t="s">
        <v>56</v>
      </c>
      <c r="B35" s="178">
        <v>201</v>
      </c>
      <c r="C35" s="179">
        <v>186</v>
      </c>
      <c r="D35" s="38">
        <f t="shared" si="0"/>
        <v>387</v>
      </c>
      <c r="E35" s="178">
        <v>35</v>
      </c>
      <c r="F35" s="179">
        <v>25</v>
      </c>
      <c r="G35" s="38">
        <f t="shared" si="1"/>
        <v>60</v>
      </c>
      <c r="H35" s="178">
        <v>23</v>
      </c>
      <c r="I35" s="179">
        <v>30</v>
      </c>
      <c r="J35" s="38">
        <f t="shared" si="2"/>
        <v>53</v>
      </c>
      <c r="K35" s="178">
        <v>0</v>
      </c>
      <c r="L35" s="179">
        <v>0</v>
      </c>
      <c r="M35" s="38">
        <f t="shared" si="3"/>
        <v>0</v>
      </c>
      <c r="N35" s="178">
        <v>63</v>
      </c>
      <c r="O35" s="179">
        <v>52</v>
      </c>
      <c r="P35" s="38">
        <f t="shared" si="4"/>
        <v>115</v>
      </c>
      <c r="Q35" s="93">
        <f t="shared" si="7"/>
        <v>121</v>
      </c>
      <c r="R35" s="94">
        <f t="shared" si="7"/>
        <v>107</v>
      </c>
      <c r="S35" s="39">
        <f t="shared" si="5"/>
        <v>228</v>
      </c>
      <c r="T35" s="95">
        <f t="shared" si="8"/>
        <v>60.199004975124382</v>
      </c>
      <c r="U35" s="96">
        <f t="shared" si="8"/>
        <v>57.526881720430111</v>
      </c>
      <c r="V35" s="97">
        <f t="shared" si="8"/>
        <v>58.914728682170548</v>
      </c>
      <c r="W35" s="95">
        <f t="shared" si="9"/>
        <v>47.933884297520663</v>
      </c>
      <c r="X35" s="96">
        <f t="shared" si="9"/>
        <v>51.401869158878498</v>
      </c>
      <c r="Y35" s="98">
        <f t="shared" si="9"/>
        <v>49.561403508771932</v>
      </c>
      <c r="Z35" s="71" t="s">
        <v>17</v>
      </c>
      <c r="AA35" s="40">
        <f>AA34+1</f>
        <v>3</v>
      </c>
      <c r="AB35" s="95">
        <f t="shared" si="11"/>
        <v>31.343283582089555</v>
      </c>
      <c r="AC35" s="96">
        <f t="shared" si="6"/>
        <v>27.956989247311824</v>
      </c>
      <c r="AD35" s="97">
        <f t="shared" si="6"/>
        <v>29.715762273901809</v>
      </c>
    </row>
    <row r="36" spans="1:30" ht="12" customHeight="1" x14ac:dyDescent="0.15">
      <c r="A36" s="11" t="s">
        <v>57</v>
      </c>
      <c r="B36" s="176">
        <v>198</v>
      </c>
      <c r="C36" s="177">
        <v>193</v>
      </c>
      <c r="D36" s="1">
        <f t="shared" si="0"/>
        <v>391</v>
      </c>
      <c r="E36" s="176">
        <v>49</v>
      </c>
      <c r="F36" s="177">
        <v>36</v>
      </c>
      <c r="G36" s="1">
        <f t="shared" si="1"/>
        <v>85</v>
      </c>
      <c r="H36" s="176">
        <v>15</v>
      </c>
      <c r="I36" s="177">
        <v>36</v>
      </c>
      <c r="J36" s="1">
        <f t="shared" si="2"/>
        <v>51</v>
      </c>
      <c r="K36" s="176">
        <v>1</v>
      </c>
      <c r="L36" s="177">
        <v>1</v>
      </c>
      <c r="M36" s="1">
        <f t="shared" si="3"/>
        <v>2</v>
      </c>
      <c r="N36" s="176">
        <v>50</v>
      </c>
      <c r="O36" s="177">
        <v>41</v>
      </c>
      <c r="P36" s="1">
        <f t="shared" si="4"/>
        <v>91</v>
      </c>
      <c r="Q36" s="87">
        <f t="shared" si="7"/>
        <v>115</v>
      </c>
      <c r="R36" s="88">
        <f t="shared" si="7"/>
        <v>114</v>
      </c>
      <c r="S36" s="2">
        <f t="shared" si="5"/>
        <v>229</v>
      </c>
      <c r="T36" s="89">
        <f t="shared" si="8"/>
        <v>58.080808080808076</v>
      </c>
      <c r="U36" s="90">
        <f t="shared" si="8"/>
        <v>59.067357512953365</v>
      </c>
      <c r="V36" s="91">
        <f t="shared" si="8"/>
        <v>58.567774936061376</v>
      </c>
      <c r="W36" s="89">
        <f t="shared" si="9"/>
        <v>55.652173913043477</v>
      </c>
      <c r="X36" s="90">
        <f t="shared" si="9"/>
        <v>63.157894736842103</v>
      </c>
      <c r="Y36" s="92">
        <f t="shared" si="9"/>
        <v>59.388646288209614</v>
      </c>
      <c r="Z36" s="70" t="s">
        <v>17</v>
      </c>
      <c r="AA36" s="17">
        <f>AA35+1</f>
        <v>4</v>
      </c>
      <c r="AB36" s="89">
        <f t="shared" si="11"/>
        <v>25.252525252525253</v>
      </c>
      <c r="AC36" s="90">
        <f t="shared" si="6"/>
        <v>21.243523316062177</v>
      </c>
      <c r="AD36" s="91">
        <f t="shared" si="6"/>
        <v>23.273657289002557</v>
      </c>
    </row>
    <row r="37" spans="1:30" s="86" customFormat="1" ht="12" customHeight="1" x14ac:dyDescent="0.15">
      <c r="A37" s="45" t="s">
        <v>58</v>
      </c>
      <c r="B37" s="180">
        <v>2073</v>
      </c>
      <c r="C37" s="181">
        <v>2090</v>
      </c>
      <c r="D37" s="46">
        <f t="shared" si="0"/>
        <v>4163</v>
      </c>
      <c r="E37" s="180">
        <v>333</v>
      </c>
      <c r="F37" s="181">
        <v>337</v>
      </c>
      <c r="G37" s="46">
        <f t="shared" si="1"/>
        <v>670</v>
      </c>
      <c r="H37" s="180">
        <v>210</v>
      </c>
      <c r="I37" s="181">
        <v>320</v>
      </c>
      <c r="J37" s="46">
        <f t="shared" si="2"/>
        <v>530</v>
      </c>
      <c r="K37" s="180">
        <v>13</v>
      </c>
      <c r="L37" s="181">
        <v>18</v>
      </c>
      <c r="M37" s="46">
        <f t="shared" si="3"/>
        <v>31</v>
      </c>
      <c r="N37" s="180">
        <v>571</v>
      </c>
      <c r="O37" s="181">
        <v>483</v>
      </c>
      <c r="P37" s="46">
        <f t="shared" si="4"/>
        <v>1054</v>
      </c>
      <c r="Q37" s="111">
        <f t="shared" si="7"/>
        <v>1127</v>
      </c>
      <c r="R37" s="112">
        <f t="shared" si="7"/>
        <v>1158</v>
      </c>
      <c r="S37" s="47">
        <f t="shared" si="5"/>
        <v>2285</v>
      </c>
      <c r="T37" s="113">
        <f t="shared" si="8"/>
        <v>54.365653642064636</v>
      </c>
      <c r="U37" s="114">
        <f t="shared" si="8"/>
        <v>55.406698564593306</v>
      </c>
      <c r="V37" s="115">
        <f t="shared" si="8"/>
        <v>54.888301705500844</v>
      </c>
      <c r="W37" s="113">
        <f t="shared" si="9"/>
        <v>48.181011535048803</v>
      </c>
      <c r="X37" s="114">
        <f t="shared" si="9"/>
        <v>56.73575129533679</v>
      </c>
      <c r="Y37" s="116">
        <f t="shared" si="9"/>
        <v>52.516411378555794</v>
      </c>
      <c r="Z37" s="74" t="s">
        <v>17</v>
      </c>
      <c r="AA37" s="48">
        <f>AA36+1</f>
        <v>5</v>
      </c>
      <c r="AB37" s="113">
        <f t="shared" si="11"/>
        <v>27.544621321755908</v>
      </c>
      <c r="AC37" s="114">
        <f t="shared" si="6"/>
        <v>23.110047846889952</v>
      </c>
      <c r="AD37" s="115">
        <f t="shared" si="6"/>
        <v>25.318280086476097</v>
      </c>
    </row>
    <row r="38" spans="1:30" ht="12" customHeight="1" x14ac:dyDescent="0.15">
      <c r="A38" s="13" t="s">
        <v>59</v>
      </c>
      <c r="B38" s="182">
        <v>732</v>
      </c>
      <c r="C38" s="183">
        <v>720</v>
      </c>
      <c r="D38" s="28">
        <f t="shared" si="0"/>
        <v>1452</v>
      </c>
      <c r="E38" s="182">
        <v>144</v>
      </c>
      <c r="F38" s="183">
        <v>159</v>
      </c>
      <c r="G38" s="28">
        <f t="shared" si="1"/>
        <v>303</v>
      </c>
      <c r="H38" s="182">
        <v>83</v>
      </c>
      <c r="I38" s="183">
        <v>106</v>
      </c>
      <c r="J38" s="28">
        <f t="shared" si="2"/>
        <v>189</v>
      </c>
      <c r="K38" s="182">
        <v>2</v>
      </c>
      <c r="L38" s="183">
        <v>2</v>
      </c>
      <c r="M38" s="28">
        <f t="shared" si="3"/>
        <v>4</v>
      </c>
      <c r="N38" s="182">
        <v>192</v>
      </c>
      <c r="O38" s="183">
        <v>154</v>
      </c>
      <c r="P38" s="28">
        <f t="shared" si="4"/>
        <v>346</v>
      </c>
      <c r="Q38" s="117">
        <f t="shared" ref="Q38:R60" si="12">SUMIF($E$4:$P$4,Q$4,$E38:$P38)</f>
        <v>421</v>
      </c>
      <c r="R38" s="118">
        <f t="shared" si="12"/>
        <v>421</v>
      </c>
      <c r="S38" s="29">
        <f t="shared" si="5"/>
        <v>842</v>
      </c>
      <c r="T38" s="119">
        <f t="shared" si="8"/>
        <v>57.513661202185794</v>
      </c>
      <c r="U38" s="120">
        <f t="shared" si="8"/>
        <v>58.472222222222229</v>
      </c>
      <c r="V38" s="121">
        <f t="shared" si="8"/>
        <v>57.988980716253444</v>
      </c>
      <c r="W38" s="119">
        <f t="shared" si="9"/>
        <v>53.919239904988125</v>
      </c>
      <c r="X38" s="120">
        <f t="shared" si="9"/>
        <v>62.945368171021379</v>
      </c>
      <c r="Y38" s="122">
        <f t="shared" si="9"/>
        <v>58.432304038004744</v>
      </c>
      <c r="Z38" s="75" t="s">
        <v>18</v>
      </c>
      <c r="AA38" s="19">
        <v>1</v>
      </c>
      <c r="AB38" s="119">
        <f t="shared" si="11"/>
        <v>26.229508196721312</v>
      </c>
      <c r="AC38" s="120">
        <f t="shared" si="6"/>
        <v>21.388888888888889</v>
      </c>
      <c r="AD38" s="121">
        <f t="shared" si="6"/>
        <v>23.829201101928373</v>
      </c>
    </row>
    <row r="39" spans="1:30" s="86" customFormat="1" ht="12" customHeight="1" x14ac:dyDescent="0.15">
      <c r="A39" s="37" t="s">
        <v>60</v>
      </c>
      <c r="B39" s="178">
        <v>1099</v>
      </c>
      <c r="C39" s="179">
        <v>1090</v>
      </c>
      <c r="D39" s="38">
        <f t="shared" si="0"/>
        <v>2189</v>
      </c>
      <c r="E39" s="178">
        <v>191</v>
      </c>
      <c r="F39" s="179">
        <v>173</v>
      </c>
      <c r="G39" s="38">
        <f t="shared" si="1"/>
        <v>364</v>
      </c>
      <c r="H39" s="178">
        <v>100</v>
      </c>
      <c r="I39" s="179">
        <v>149</v>
      </c>
      <c r="J39" s="38">
        <f t="shared" si="2"/>
        <v>249</v>
      </c>
      <c r="K39" s="178">
        <v>17</v>
      </c>
      <c r="L39" s="179">
        <v>15</v>
      </c>
      <c r="M39" s="38">
        <f t="shared" si="3"/>
        <v>32</v>
      </c>
      <c r="N39" s="178">
        <v>357</v>
      </c>
      <c r="O39" s="179">
        <v>292</v>
      </c>
      <c r="P39" s="38">
        <f t="shared" si="4"/>
        <v>649</v>
      </c>
      <c r="Q39" s="93">
        <f t="shared" si="12"/>
        <v>665</v>
      </c>
      <c r="R39" s="94">
        <f t="shared" si="12"/>
        <v>629</v>
      </c>
      <c r="S39" s="39">
        <f t="shared" si="5"/>
        <v>1294</v>
      </c>
      <c r="T39" s="95">
        <f t="shared" si="8"/>
        <v>60.509554140127385</v>
      </c>
      <c r="U39" s="96">
        <f t="shared" si="8"/>
        <v>57.706422018348626</v>
      </c>
      <c r="V39" s="97">
        <f t="shared" si="8"/>
        <v>59.113750571037002</v>
      </c>
      <c r="W39" s="95">
        <f t="shared" si="9"/>
        <v>43.759398496240607</v>
      </c>
      <c r="X39" s="96">
        <f t="shared" si="9"/>
        <v>51.192368839427658</v>
      </c>
      <c r="Y39" s="98">
        <f t="shared" si="9"/>
        <v>47.372488408037093</v>
      </c>
      <c r="Z39" s="71" t="s">
        <v>18</v>
      </c>
      <c r="AA39" s="40">
        <f>AA38+1</f>
        <v>2</v>
      </c>
      <c r="AB39" s="95">
        <f t="shared" si="11"/>
        <v>32.484076433121018</v>
      </c>
      <c r="AC39" s="96">
        <f t="shared" si="6"/>
        <v>26.788990825688074</v>
      </c>
      <c r="AD39" s="97">
        <f t="shared" si="6"/>
        <v>29.64824120603015</v>
      </c>
    </row>
    <row r="40" spans="1:30" ht="12" customHeight="1" x14ac:dyDescent="0.15">
      <c r="A40" s="12" t="s">
        <v>61</v>
      </c>
      <c r="B40" s="184">
        <v>477</v>
      </c>
      <c r="C40" s="185">
        <v>483</v>
      </c>
      <c r="D40" s="3">
        <f t="shared" si="0"/>
        <v>960</v>
      </c>
      <c r="E40" s="184">
        <v>74</v>
      </c>
      <c r="F40" s="185">
        <v>58</v>
      </c>
      <c r="G40" s="3">
        <f t="shared" si="1"/>
        <v>132</v>
      </c>
      <c r="H40" s="184">
        <v>90</v>
      </c>
      <c r="I40" s="185">
        <v>137</v>
      </c>
      <c r="J40" s="3">
        <f t="shared" si="2"/>
        <v>227</v>
      </c>
      <c r="K40" s="184">
        <v>2</v>
      </c>
      <c r="L40" s="185">
        <v>0</v>
      </c>
      <c r="M40" s="3">
        <f t="shared" si="3"/>
        <v>2</v>
      </c>
      <c r="N40" s="184">
        <v>130</v>
      </c>
      <c r="O40" s="185">
        <v>103</v>
      </c>
      <c r="P40" s="3">
        <f t="shared" si="4"/>
        <v>233</v>
      </c>
      <c r="Q40" s="99">
        <f t="shared" si="12"/>
        <v>296</v>
      </c>
      <c r="R40" s="100">
        <f t="shared" si="12"/>
        <v>298</v>
      </c>
      <c r="S40" s="4">
        <f t="shared" si="5"/>
        <v>594</v>
      </c>
      <c r="T40" s="101">
        <f t="shared" si="8"/>
        <v>62.054507337526211</v>
      </c>
      <c r="U40" s="102">
        <f t="shared" si="8"/>
        <v>61.697722567287784</v>
      </c>
      <c r="V40" s="103">
        <f t="shared" si="8"/>
        <v>61.875</v>
      </c>
      <c r="W40" s="101">
        <f t="shared" si="9"/>
        <v>55.405405405405403</v>
      </c>
      <c r="X40" s="102">
        <f t="shared" si="9"/>
        <v>65.43624161073825</v>
      </c>
      <c r="Y40" s="104">
        <f t="shared" si="9"/>
        <v>60.437710437710436</v>
      </c>
      <c r="Z40" s="72" t="s">
        <v>18</v>
      </c>
      <c r="AA40" s="18">
        <f>AA39+1</f>
        <v>3</v>
      </c>
      <c r="AB40" s="101">
        <f t="shared" si="11"/>
        <v>27.253668763102723</v>
      </c>
      <c r="AC40" s="102">
        <f t="shared" si="6"/>
        <v>21.325051759834366</v>
      </c>
      <c r="AD40" s="103">
        <f t="shared" si="6"/>
        <v>24.270833333333332</v>
      </c>
    </row>
    <row r="41" spans="1:30" s="86" customFormat="1" ht="12" customHeight="1" x14ac:dyDescent="0.15">
      <c r="A41" s="41" t="s">
        <v>62</v>
      </c>
      <c r="B41" s="174">
        <v>1681</v>
      </c>
      <c r="C41" s="175">
        <v>1691</v>
      </c>
      <c r="D41" s="42">
        <f t="shared" si="0"/>
        <v>3372</v>
      </c>
      <c r="E41" s="174">
        <v>138</v>
      </c>
      <c r="F41" s="175">
        <v>151</v>
      </c>
      <c r="G41" s="42">
        <f t="shared" si="1"/>
        <v>289</v>
      </c>
      <c r="H41" s="174">
        <v>346</v>
      </c>
      <c r="I41" s="175">
        <v>428</v>
      </c>
      <c r="J41" s="42">
        <f t="shared" si="2"/>
        <v>774</v>
      </c>
      <c r="K41" s="174">
        <v>5</v>
      </c>
      <c r="L41" s="175">
        <v>5</v>
      </c>
      <c r="M41" s="42">
        <f t="shared" si="3"/>
        <v>10</v>
      </c>
      <c r="N41" s="174">
        <v>484</v>
      </c>
      <c r="O41" s="175">
        <v>419</v>
      </c>
      <c r="P41" s="42">
        <f t="shared" si="4"/>
        <v>903</v>
      </c>
      <c r="Q41" s="105">
        <f t="shared" si="12"/>
        <v>973</v>
      </c>
      <c r="R41" s="106">
        <f t="shared" si="12"/>
        <v>1003</v>
      </c>
      <c r="S41" s="43">
        <f t="shared" si="5"/>
        <v>1976</v>
      </c>
      <c r="T41" s="107">
        <f t="shared" si="8"/>
        <v>57.882212968471144</v>
      </c>
      <c r="U41" s="108">
        <f t="shared" si="8"/>
        <v>59.31401537551745</v>
      </c>
      <c r="V41" s="109">
        <f t="shared" si="8"/>
        <v>58.600237247924078</v>
      </c>
      <c r="W41" s="107">
        <f t="shared" si="9"/>
        <v>49.743062692702985</v>
      </c>
      <c r="X41" s="108">
        <f t="shared" si="9"/>
        <v>57.726819541375875</v>
      </c>
      <c r="Y41" s="110">
        <f t="shared" si="9"/>
        <v>53.795546558704451</v>
      </c>
      <c r="Z41" s="73" t="s">
        <v>19</v>
      </c>
      <c r="AA41" s="44">
        <v>1</v>
      </c>
      <c r="AB41" s="107">
        <f t="shared" si="11"/>
        <v>28.792385484830458</v>
      </c>
      <c r="AC41" s="108">
        <f t="shared" si="6"/>
        <v>24.778237729154345</v>
      </c>
      <c r="AD41" s="109">
        <f t="shared" si="6"/>
        <v>26.77935943060498</v>
      </c>
    </row>
    <row r="42" spans="1:30" ht="12" customHeight="1" x14ac:dyDescent="0.15">
      <c r="A42" s="11" t="s">
        <v>63</v>
      </c>
      <c r="B42" s="176">
        <v>689</v>
      </c>
      <c r="C42" s="177">
        <v>783</v>
      </c>
      <c r="D42" s="1">
        <f t="shared" si="0"/>
        <v>1472</v>
      </c>
      <c r="E42" s="176">
        <v>72</v>
      </c>
      <c r="F42" s="177">
        <v>61</v>
      </c>
      <c r="G42" s="1">
        <f t="shared" si="1"/>
        <v>133</v>
      </c>
      <c r="H42" s="176">
        <v>181</v>
      </c>
      <c r="I42" s="177">
        <v>223</v>
      </c>
      <c r="J42" s="1">
        <f t="shared" si="2"/>
        <v>404</v>
      </c>
      <c r="K42" s="176">
        <v>1</v>
      </c>
      <c r="L42" s="177">
        <v>8</v>
      </c>
      <c r="M42" s="1">
        <f t="shared" si="3"/>
        <v>9</v>
      </c>
      <c r="N42" s="176">
        <v>185</v>
      </c>
      <c r="O42" s="177">
        <v>158</v>
      </c>
      <c r="P42" s="1">
        <f t="shared" si="4"/>
        <v>343</v>
      </c>
      <c r="Q42" s="87">
        <f t="shared" si="12"/>
        <v>439</v>
      </c>
      <c r="R42" s="88">
        <f t="shared" si="12"/>
        <v>450</v>
      </c>
      <c r="S42" s="2">
        <f t="shared" si="5"/>
        <v>889</v>
      </c>
      <c r="T42" s="89">
        <f t="shared" si="8"/>
        <v>63.715529753265599</v>
      </c>
      <c r="U42" s="90">
        <f t="shared" si="8"/>
        <v>57.47126436781609</v>
      </c>
      <c r="V42" s="91">
        <f t="shared" si="8"/>
        <v>60.39402173913043</v>
      </c>
      <c r="W42" s="89">
        <f t="shared" si="9"/>
        <v>57.630979498861045</v>
      </c>
      <c r="X42" s="90">
        <f t="shared" si="9"/>
        <v>63.111111111111107</v>
      </c>
      <c r="Y42" s="92">
        <f t="shared" si="9"/>
        <v>60.404949381327334</v>
      </c>
      <c r="Z42" s="70" t="s">
        <v>19</v>
      </c>
      <c r="AA42" s="17">
        <f>AA41+1</f>
        <v>2</v>
      </c>
      <c r="AB42" s="89">
        <f t="shared" si="11"/>
        <v>26.850507982583455</v>
      </c>
      <c r="AC42" s="90">
        <f t="shared" si="6"/>
        <v>20.178799489144318</v>
      </c>
      <c r="AD42" s="91">
        <f t="shared" si="6"/>
        <v>23.301630434782609</v>
      </c>
    </row>
    <row r="43" spans="1:30" s="86" customFormat="1" ht="12" customHeight="1" x14ac:dyDescent="0.15">
      <c r="A43" s="37" t="s">
        <v>64</v>
      </c>
      <c r="B43" s="178">
        <v>478</v>
      </c>
      <c r="C43" s="179">
        <v>487</v>
      </c>
      <c r="D43" s="38">
        <f t="shared" si="0"/>
        <v>965</v>
      </c>
      <c r="E43" s="178">
        <v>34</v>
      </c>
      <c r="F43" s="179">
        <v>32</v>
      </c>
      <c r="G43" s="38">
        <f t="shared" si="1"/>
        <v>66</v>
      </c>
      <c r="H43" s="178">
        <v>90</v>
      </c>
      <c r="I43" s="179">
        <v>125</v>
      </c>
      <c r="J43" s="38">
        <f t="shared" si="2"/>
        <v>215</v>
      </c>
      <c r="K43" s="178">
        <v>5</v>
      </c>
      <c r="L43" s="179">
        <v>0</v>
      </c>
      <c r="M43" s="38">
        <f t="shared" si="3"/>
        <v>5</v>
      </c>
      <c r="N43" s="178">
        <v>202</v>
      </c>
      <c r="O43" s="179">
        <v>164</v>
      </c>
      <c r="P43" s="38">
        <f t="shared" si="4"/>
        <v>366</v>
      </c>
      <c r="Q43" s="93">
        <f t="shared" si="12"/>
        <v>331</v>
      </c>
      <c r="R43" s="94">
        <f t="shared" si="12"/>
        <v>321</v>
      </c>
      <c r="S43" s="39">
        <f t="shared" si="5"/>
        <v>652</v>
      </c>
      <c r="T43" s="95">
        <f t="shared" si="8"/>
        <v>69.246861924686186</v>
      </c>
      <c r="U43" s="96">
        <f t="shared" si="8"/>
        <v>65.913757700205338</v>
      </c>
      <c r="V43" s="97">
        <f t="shared" si="8"/>
        <v>67.564766839378237</v>
      </c>
      <c r="W43" s="95">
        <f t="shared" si="9"/>
        <v>37.462235649546827</v>
      </c>
      <c r="X43" s="96">
        <f t="shared" si="9"/>
        <v>48.909657320872277</v>
      </c>
      <c r="Y43" s="98">
        <f t="shared" si="9"/>
        <v>43.098159509202453</v>
      </c>
      <c r="Z43" s="71" t="s">
        <v>19</v>
      </c>
      <c r="AA43" s="40">
        <f>AA42+1</f>
        <v>3</v>
      </c>
      <c r="AB43" s="95">
        <f t="shared" si="11"/>
        <v>42.25941422594142</v>
      </c>
      <c r="AC43" s="96">
        <f t="shared" si="6"/>
        <v>33.675564681724843</v>
      </c>
      <c r="AD43" s="97">
        <f t="shared" si="6"/>
        <v>37.927461139896373</v>
      </c>
    </row>
    <row r="44" spans="1:30" ht="12" customHeight="1" x14ac:dyDescent="0.15">
      <c r="A44" s="11" t="s">
        <v>65</v>
      </c>
      <c r="B44" s="176">
        <v>1023</v>
      </c>
      <c r="C44" s="177">
        <v>982</v>
      </c>
      <c r="D44" s="1">
        <f t="shared" si="0"/>
        <v>2005</v>
      </c>
      <c r="E44" s="176">
        <v>97</v>
      </c>
      <c r="F44" s="177">
        <v>79</v>
      </c>
      <c r="G44" s="1">
        <f t="shared" si="1"/>
        <v>176</v>
      </c>
      <c r="H44" s="176">
        <v>207</v>
      </c>
      <c r="I44" s="177">
        <v>254</v>
      </c>
      <c r="J44" s="1">
        <f t="shared" si="2"/>
        <v>461</v>
      </c>
      <c r="K44" s="176">
        <v>6</v>
      </c>
      <c r="L44" s="177">
        <v>2</v>
      </c>
      <c r="M44" s="1">
        <f t="shared" si="3"/>
        <v>8</v>
      </c>
      <c r="N44" s="176">
        <v>280</v>
      </c>
      <c r="O44" s="177">
        <v>217</v>
      </c>
      <c r="P44" s="1">
        <f t="shared" si="4"/>
        <v>497</v>
      </c>
      <c r="Q44" s="87">
        <f t="shared" si="12"/>
        <v>590</v>
      </c>
      <c r="R44" s="88">
        <f t="shared" si="12"/>
        <v>552</v>
      </c>
      <c r="S44" s="2">
        <f t="shared" si="5"/>
        <v>1142</v>
      </c>
      <c r="T44" s="89">
        <f t="shared" si="8"/>
        <v>57.673509286412518</v>
      </c>
      <c r="U44" s="90">
        <f t="shared" si="8"/>
        <v>56.211812627291245</v>
      </c>
      <c r="V44" s="91">
        <f t="shared" si="8"/>
        <v>56.957605985037404</v>
      </c>
      <c r="W44" s="89">
        <f t="shared" si="9"/>
        <v>51.525423728813557</v>
      </c>
      <c r="X44" s="90">
        <f t="shared" si="9"/>
        <v>60.326086956521742</v>
      </c>
      <c r="Y44" s="92">
        <f t="shared" si="9"/>
        <v>55.779334500875656</v>
      </c>
      <c r="Z44" s="70" t="s">
        <v>19</v>
      </c>
      <c r="AA44" s="17">
        <f>AA43+1</f>
        <v>4</v>
      </c>
      <c r="AB44" s="89">
        <f t="shared" si="11"/>
        <v>27.370478983382206</v>
      </c>
      <c r="AC44" s="90">
        <f t="shared" si="6"/>
        <v>22.097759674134419</v>
      </c>
      <c r="AD44" s="91">
        <f t="shared" si="6"/>
        <v>24.788029925187033</v>
      </c>
    </row>
    <row r="45" spans="1:30" s="86" customFormat="1" ht="12" customHeight="1" x14ac:dyDescent="0.15">
      <c r="A45" s="45" t="s">
        <v>66</v>
      </c>
      <c r="B45" s="180">
        <v>1117</v>
      </c>
      <c r="C45" s="181">
        <v>1043</v>
      </c>
      <c r="D45" s="46">
        <f t="shared" si="0"/>
        <v>2160</v>
      </c>
      <c r="E45" s="180">
        <v>97</v>
      </c>
      <c r="F45" s="181">
        <v>94</v>
      </c>
      <c r="G45" s="46">
        <f t="shared" si="1"/>
        <v>191</v>
      </c>
      <c r="H45" s="180">
        <v>219</v>
      </c>
      <c r="I45" s="181">
        <v>285</v>
      </c>
      <c r="J45" s="46">
        <f t="shared" si="2"/>
        <v>504</v>
      </c>
      <c r="K45" s="180">
        <v>5</v>
      </c>
      <c r="L45" s="181">
        <v>2</v>
      </c>
      <c r="M45" s="46">
        <f t="shared" si="3"/>
        <v>7</v>
      </c>
      <c r="N45" s="180">
        <v>260</v>
      </c>
      <c r="O45" s="181">
        <v>204</v>
      </c>
      <c r="P45" s="46">
        <f t="shared" si="4"/>
        <v>464</v>
      </c>
      <c r="Q45" s="111">
        <f t="shared" si="12"/>
        <v>581</v>
      </c>
      <c r="R45" s="112">
        <f t="shared" si="12"/>
        <v>585</v>
      </c>
      <c r="S45" s="47">
        <f t="shared" si="5"/>
        <v>1166</v>
      </c>
      <c r="T45" s="113">
        <f t="shared" si="8"/>
        <v>52.014324082363473</v>
      </c>
      <c r="U45" s="114">
        <f t="shared" si="8"/>
        <v>56.088207094918509</v>
      </c>
      <c r="V45" s="115">
        <f t="shared" si="8"/>
        <v>53.981481481481488</v>
      </c>
      <c r="W45" s="113">
        <f t="shared" si="9"/>
        <v>54.388984509466439</v>
      </c>
      <c r="X45" s="114">
        <f t="shared" si="9"/>
        <v>64.786324786324784</v>
      </c>
      <c r="Y45" s="116">
        <f t="shared" si="9"/>
        <v>59.60548885077187</v>
      </c>
      <c r="Z45" s="74" t="s">
        <v>19</v>
      </c>
      <c r="AA45" s="48">
        <f>AA44+1</f>
        <v>5</v>
      </c>
      <c r="AB45" s="113">
        <f t="shared" si="11"/>
        <v>23.276633840644585</v>
      </c>
      <c r="AC45" s="114">
        <f t="shared" si="6"/>
        <v>19.558964525407479</v>
      </c>
      <c r="AD45" s="115">
        <f t="shared" si="6"/>
        <v>21.481481481481481</v>
      </c>
    </row>
    <row r="46" spans="1:30" ht="12" customHeight="1" x14ac:dyDescent="0.15">
      <c r="A46" s="13" t="s">
        <v>67</v>
      </c>
      <c r="B46" s="182">
        <v>370</v>
      </c>
      <c r="C46" s="183">
        <v>387</v>
      </c>
      <c r="D46" s="28">
        <f t="shared" si="0"/>
        <v>757</v>
      </c>
      <c r="E46" s="182">
        <v>33</v>
      </c>
      <c r="F46" s="183">
        <v>22</v>
      </c>
      <c r="G46" s="28">
        <f t="shared" si="1"/>
        <v>55</v>
      </c>
      <c r="H46" s="182">
        <v>63</v>
      </c>
      <c r="I46" s="183">
        <v>87</v>
      </c>
      <c r="J46" s="28">
        <f t="shared" si="2"/>
        <v>150</v>
      </c>
      <c r="K46" s="182">
        <v>0</v>
      </c>
      <c r="L46" s="183">
        <v>5</v>
      </c>
      <c r="M46" s="28">
        <f t="shared" si="3"/>
        <v>5</v>
      </c>
      <c r="N46" s="182">
        <v>128</v>
      </c>
      <c r="O46" s="183">
        <v>120</v>
      </c>
      <c r="P46" s="28">
        <f t="shared" si="4"/>
        <v>248</v>
      </c>
      <c r="Q46" s="117">
        <f t="shared" si="12"/>
        <v>224</v>
      </c>
      <c r="R46" s="118">
        <f t="shared" si="12"/>
        <v>234</v>
      </c>
      <c r="S46" s="29">
        <f t="shared" si="5"/>
        <v>458</v>
      </c>
      <c r="T46" s="119">
        <f t="shared" si="8"/>
        <v>60.540540540540547</v>
      </c>
      <c r="U46" s="120">
        <f t="shared" si="8"/>
        <v>60.465116279069761</v>
      </c>
      <c r="V46" s="121">
        <f t="shared" si="8"/>
        <v>60.501981505944514</v>
      </c>
      <c r="W46" s="119">
        <f t="shared" si="9"/>
        <v>42.857142857142854</v>
      </c>
      <c r="X46" s="120">
        <f t="shared" si="9"/>
        <v>46.581196581196579</v>
      </c>
      <c r="Y46" s="122">
        <f t="shared" si="9"/>
        <v>44.759825327510917</v>
      </c>
      <c r="Z46" s="75" t="s">
        <v>20</v>
      </c>
      <c r="AA46" s="19">
        <v>1</v>
      </c>
      <c r="AB46" s="119">
        <f t="shared" si="11"/>
        <v>34.594594594594597</v>
      </c>
      <c r="AC46" s="120">
        <f t="shared" si="6"/>
        <v>31.007751937984494</v>
      </c>
      <c r="AD46" s="121">
        <f t="shared" si="6"/>
        <v>32.760898282694853</v>
      </c>
    </row>
    <row r="47" spans="1:30" s="86" customFormat="1" ht="12" customHeight="1" x14ac:dyDescent="0.15">
      <c r="A47" s="37" t="s">
        <v>68</v>
      </c>
      <c r="B47" s="178">
        <v>157</v>
      </c>
      <c r="C47" s="179">
        <v>162</v>
      </c>
      <c r="D47" s="38">
        <f t="shared" si="0"/>
        <v>319</v>
      </c>
      <c r="E47" s="178">
        <v>18</v>
      </c>
      <c r="F47" s="179">
        <v>15</v>
      </c>
      <c r="G47" s="38">
        <f t="shared" si="1"/>
        <v>33</v>
      </c>
      <c r="H47" s="178">
        <v>31</v>
      </c>
      <c r="I47" s="179">
        <v>38</v>
      </c>
      <c r="J47" s="38">
        <f t="shared" si="2"/>
        <v>69</v>
      </c>
      <c r="K47" s="178">
        <v>1</v>
      </c>
      <c r="L47" s="179">
        <v>0</v>
      </c>
      <c r="M47" s="38">
        <f t="shared" si="3"/>
        <v>1</v>
      </c>
      <c r="N47" s="178">
        <v>72</v>
      </c>
      <c r="O47" s="179">
        <v>51</v>
      </c>
      <c r="P47" s="38">
        <f t="shared" si="4"/>
        <v>123</v>
      </c>
      <c r="Q47" s="93">
        <f t="shared" si="12"/>
        <v>122</v>
      </c>
      <c r="R47" s="94">
        <f t="shared" si="12"/>
        <v>104</v>
      </c>
      <c r="S47" s="39">
        <f t="shared" si="5"/>
        <v>226</v>
      </c>
      <c r="T47" s="95">
        <f t="shared" si="8"/>
        <v>77.70700636942675</v>
      </c>
      <c r="U47" s="96">
        <f t="shared" si="8"/>
        <v>64.197530864197532</v>
      </c>
      <c r="V47" s="97">
        <f t="shared" si="8"/>
        <v>70.846394984326025</v>
      </c>
      <c r="W47" s="95">
        <f t="shared" si="9"/>
        <v>40.16393442622951</v>
      </c>
      <c r="X47" s="96">
        <f t="shared" si="9"/>
        <v>50.96153846153846</v>
      </c>
      <c r="Y47" s="98">
        <f t="shared" si="9"/>
        <v>45.132743362831853</v>
      </c>
      <c r="Z47" s="71" t="s">
        <v>20</v>
      </c>
      <c r="AA47" s="40">
        <f t="shared" ref="AA47:AA60" si="13">AA46+1</f>
        <v>2</v>
      </c>
      <c r="AB47" s="95">
        <f t="shared" si="11"/>
        <v>45.859872611464972</v>
      </c>
      <c r="AC47" s="96">
        <f t="shared" si="6"/>
        <v>31.481481481481481</v>
      </c>
      <c r="AD47" s="97">
        <f t="shared" si="6"/>
        <v>38.557993730407524</v>
      </c>
    </row>
    <row r="48" spans="1:30" ht="12" customHeight="1" x14ac:dyDescent="0.15">
      <c r="A48" s="11" t="s">
        <v>69</v>
      </c>
      <c r="B48" s="176">
        <v>176</v>
      </c>
      <c r="C48" s="177">
        <v>185</v>
      </c>
      <c r="D48" s="1">
        <f t="shared" si="0"/>
        <v>361</v>
      </c>
      <c r="E48" s="176">
        <v>19</v>
      </c>
      <c r="F48" s="177">
        <v>18</v>
      </c>
      <c r="G48" s="1">
        <f t="shared" si="1"/>
        <v>37</v>
      </c>
      <c r="H48" s="176">
        <v>40</v>
      </c>
      <c r="I48" s="177">
        <v>55</v>
      </c>
      <c r="J48" s="1">
        <f t="shared" si="2"/>
        <v>95</v>
      </c>
      <c r="K48" s="176">
        <v>0</v>
      </c>
      <c r="L48" s="177">
        <v>0</v>
      </c>
      <c r="M48" s="1">
        <f t="shared" si="3"/>
        <v>0</v>
      </c>
      <c r="N48" s="176">
        <v>75</v>
      </c>
      <c r="O48" s="177">
        <v>48</v>
      </c>
      <c r="P48" s="1">
        <f t="shared" si="4"/>
        <v>123</v>
      </c>
      <c r="Q48" s="87">
        <f t="shared" si="12"/>
        <v>134</v>
      </c>
      <c r="R48" s="88">
        <f t="shared" si="12"/>
        <v>121</v>
      </c>
      <c r="S48" s="2">
        <f t="shared" si="5"/>
        <v>255</v>
      </c>
      <c r="T48" s="89">
        <f t="shared" si="8"/>
        <v>76.13636363636364</v>
      </c>
      <c r="U48" s="90">
        <f t="shared" si="8"/>
        <v>65.405405405405403</v>
      </c>
      <c r="V48" s="91">
        <f t="shared" si="8"/>
        <v>70.637119113573405</v>
      </c>
      <c r="W48" s="89">
        <f t="shared" si="9"/>
        <v>44.029850746268657</v>
      </c>
      <c r="X48" s="90">
        <f t="shared" si="9"/>
        <v>60.330578512396691</v>
      </c>
      <c r="Y48" s="92">
        <f t="shared" si="9"/>
        <v>51.764705882352949</v>
      </c>
      <c r="Z48" s="70" t="s">
        <v>20</v>
      </c>
      <c r="AA48" s="17">
        <f t="shared" si="13"/>
        <v>3</v>
      </c>
      <c r="AB48" s="89">
        <f t="shared" si="11"/>
        <v>42.613636363636367</v>
      </c>
      <c r="AC48" s="90">
        <f t="shared" si="6"/>
        <v>25.945945945945947</v>
      </c>
      <c r="AD48" s="91">
        <f t="shared" si="6"/>
        <v>34.072022160664822</v>
      </c>
    </row>
    <row r="49" spans="1:30" s="86" customFormat="1" ht="12" customHeight="1" x14ac:dyDescent="0.15">
      <c r="A49" s="37" t="s">
        <v>70</v>
      </c>
      <c r="B49" s="178">
        <v>241</v>
      </c>
      <c r="C49" s="179">
        <v>277</v>
      </c>
      <c r="D49" s="38">
        <f t="shared" si="0"/>
        <v>518</v>
      </c>
      <c r="E49" s="178">
        <v>27</v>
      </c>
      <c r="F49" s="179">
        <v>22</v>
      </c>
      <c r="G49" s="38">
        <f t="shared" si="1"/>
        <v>49</v>
      </c>
      <c r="H49" s="178">
        <v>56</v>
      </c>
      <c r="I49" s="179">
        <v>82</v>
      </c>
      <c r="J49" s="38">
        <f t="shared" si="2"/>
        <v>138</v>
      </c>
      <c r="K49" s="178">
        <v>2</v>
      </c>
      <c r="L49" s="179">
        <v>0</v>
      </c>
      <c r="M49" s="38">
        <f t="shared" si="3"/>
        <v>2</v>
      </c>
      <c r="N49" s="178">
        <v>80</v>
      </c>
      <c r="O49" s="179">
        <v>66</v>
      </c>
      <c r="P49" s="38">
        <f t="shared" si="4"/>
        <v>146</v>
      </c>
      <c r="Q49" s="93">
        <f t="shared" si="12"/>
        <v>165</v>
      </c>
      <c r="R49" s="94">
        <f t="shared" si="12"/>
        <v>170</v>
      </c>
      <c r="S49" s="39">
        <f t="shared" si="5"/>
        <v>335</v>
      </c>
      <c r="T49" s="95">
        <f t="shared" si="8"/>
        <v>68.46473029045643</v>
      </c>
      <c r="U49" s="96">
        <f t="shared" si="8"/>
        <v>61.371841155234655</v>
      </c>
      <c r="V49" s="97">
        <f t="shared" si="8"/>
        <v>64.671814671814673</v>
      </c>
      <c r="W49" s="95">
        <f t="shared" si="9"/>
        <v>50.303030303030305</v>
      </c>
      <c r="X49" s="96">
        <f t="shared" si="9"/>
        <v>61.176470588235297</v>
      </c>
      <c r="Y49" s="98">
        <f t="shared" si="9"/>
        <v>55.820895522388057</v>
      </c>
      <c r="Z49" s="71" t="s">
        <v>20</v>
      </c>
      <c r="AA49" s="40">
        <f t="shared" si="13"/>
        <v>4</v>
      </c>
      <c r="AB49" s="95">
        <f t="shared" si="11"/>
        <v>33.195020746887963</v>
      </c>
      <c r="AC49" s="96">
        <f t="shared" si="6"/>
        <v>23.826714801444044</v>
      </c>
      <c r="AD49" s="97">
        <f t="shared" si="6"/>
        <v>28.185328185328185</v>
      </c>
    </row>
    <row r="50" spans="1:30" ht="12" customHeight="1" x14ac:dyDescent="0.15">
      <c r="A50" s="11" t="s">
        <v>71</v>
      </c>
      <c r="B50" s="176">
        <v>487</v>
      </c>
      <c r="C50" s="177">
        <v>526</v>
      </c>
      <c r="D50" s="1">
        <f t="shared" si="0"/>
        <v>1013</v>
      </c>
      <c r="E50" s="176">
        <v>53</v>
      </c>
      <c r="F50" s="177">
        <v>49</v>
      </c>
      <c r="G50" s="1">
        <f t="shared" si="1"/>
        <v>102</v>
      </c>
      <c r="H50" s="176">
        <v>102</v>
      </c>
      <c r="I50" s="177">
        <v>139</v>
      </c>
      <c r="J50" s="1">
        <f t="shared" si="2"/>
        <v>241</v>
      </c>
      <c r="K50" s="176">
        <v>1</v>
      </c>
      <c r="L50" s="177">
        <v>1</v>
      </c>
      <c r="M50" s="1">
        <f t="shared" si="3"/>
        <v>2</v>
      </c>
      <c r="N50" s="176">
        <v>146</v>
      </c>
      <c r="O50" s="177">
        <v>130</v>
      </c>
      <c r="P50" s="1">
        <f t="shared" si="4"/>
        <v>276</v>
      </c>
      <c r="Q50" s="87">
        <f t="shared" si="12"/>
        <v>302</v>
      </c>
      <c r="R50" s="88">
        <f t="shared" si="12"/>
        <v>319</v>
      </c>
      <c r="S50" s="2">
        <f t="shared" si="5"/>
        <v>621</v>
      </c>
      <c r="T50" s="89">
        <f t="shared" si="8"/>
        <v>62.012320328542089</v>
      </c>
      <c r="U50" s="90">
        <f t="shared" si="8"/>
        <v>60.646387832699624</v>
      </c>
      <c r="V50" s="91">
        <f t="shared" si="8"/>
        <v>61.303060217176707</v>
      </c>
      <c r="W50" s="89">
        <f t="shared" si="9"/>
        <v>51.324503311258276</v>
      </c>
      <c r="X50" s="90">
        <f t="shared" si="9"/>
        <v>58.934169278996862</v>
      </c>
      <c r="Y50" s="92">
        <f t="shared" si="9"/>
        <v>55.233494363929147</v>
      </c>
      <c r="Z50" s="70" t="s">
        <v>20</v>
      </c>
      <c r="AA50" s="17">
        <f t="shared" si="13"/>
        <v>5</v>
      </c>
      <c r="AB50" s="89">
        <f t="shared" si="11"/>
        <v>29.979466119096511</v>
      </c>
      <c r="AC50" s="90">
        <f t="shared" si="6"/>
        <v>24.714828897338403</v>
      </c>
      <c r="AD50" s="91">
        <f t="shared" si="6"/>
        <v>27.245804540967423</v>
      </c>
    </row>
    <row r="51" spans="1:30" s="86" customFormat="1" ht="12" customHeight="1" x14ac:dyDescent="0.15">
      <c r="A51" s="37" t="s">
        <v>72</v>
      </c>
      <c r="B51" s="178">
        <v>1277</v>
      </c>
      <c r="C51" s="179">
        <v>1357</v>
      </c>
      <c r="D51" s="38">
        <f t="shared" si="0"/>
        <v>2634</v>
      </c>
      <c r="E51" s="178">
        <v>138</v>
      </c>
      <c r="F51" s="179">
        <v>123</v>
      </c>
      <c r="G51" s="38">
        <f t="shared" si="1"/>
        <v>261</v>
      </c>
      <c r="H51" s="178">
        <v>269</v>
      </c>
      <c r="I51" s="179">
        <v>367</v>
      </c>
      <c r="J51" s="38">
        <f t="shared" si="2"/>
        <v>636</v>
      </c>
      <c r="K51" s="178">
        <v>5</v>
      </c>
      <c r="L51" s="179">
        <v>3</v>
      </c>
      <c r="M51" s="38">
        <f t="shared" si="3"/>
        <v>8</v>
      </c>
      <c r="N51" s="178">
        <v>365</v>
      </c>
      <c r="O51" s="179">
        <v>293</v>
      </c>
      <c r="P51" s="38">
        <f t="shared" si="4"/>
        <v>658</v>
      </c>
      <c r="Q51" s="93">
        <f t="shared" si="12"/>
        <v>777</v>
      </c>
      <c r="R51" s="94">
        <f t="shared" si="12"/>
        <v>786</v>
      </c>
      <c r="S51" s="39">
        <f t="shared" si="5"/>
        <v>1563</v>
      </c>
      <c r="T51" s="95">
        <f t="shared" si="8"/>
        <v>60.845732184808142</v>
      </c>
      <c r="U51" s="96">
        <f t="shared" si="8"/>
        <v>57.921886514369938</v>
      </c>
      <c r="V51" s="97">
        <f t="shared" si="8"/>
        <v>59.33940774487472</v>
      </c>
      <c r="W51" s="95">
        <f t="shared" si="9"/>
        <v>52.380952380952387</v>
      </c>
      <c r="X51" s="96">
        <f t="shared" si="9"/>
        <v>62.340966921119588</v>
      </c>
      <c r="Y51" s="98">
        <f t="shared" si="9"/>
        <v>57.389635316698659</v>
      </c>
      <c r="Z51" s="71" t="s">
        <v>20</v>
      </c>
      <c r="AA51" s="40">
        <f t="shared" si="13"/>
        <v>6</v>
      </c>
      <c r="AB51" s="95">
        <f t="shared" si="11"/>
        <v>28.582615505090054</v>
      </c>
      <c r="AC51" s="96">
        <f t="shared" si="6"/>
        <v>21.59174649963154</v>
      </c>
      <c r="AD51" s="97">
        <f t="shared" si="6"/>
        <v>24.981017463933181</v>
      </c>
    </row>
    <row r="52" spans="1:30" ht="12" customHeight="1" x14ac:dyDescent="0.15">
      <c r="A52" s="11" t="s">
        <v>73</v>
      </c>
      <c r="B52" s="176">
        <v>610</v>
      </c>
      <c r="C52" s="177">
        <v>586</v>
      </c>
      <c r="D52" s="1">
        <f t="shared" si="0"/>
        <v>1196</v>
      </c>
      <c r="E52" s="176">
        <v>45</v>
      </c>
      <c r="F52" s="177">
        <v>41</v>
      </c>
      <c r="G52" s="1">
        <f t="shared" si="1"/>
        <v>86</v>
      </c>
      <c r="H52" s="176">
        <v>125</v>
      </c>
      <c r="I52" s="177">
        <v>148</v>
      </c>
      <c r="J52" s="1">
        <f t="shared" si="2"/>
        <v>273</v>
      </c>
      <c r="K52" s="176">
        <v>5</v>
      </c>
      <c r="L52" s="177">
        <v>1</v>
      </c>
      <c r="M52" s="1">
        <f t="shared" si="3"/>
        <v>6</v>
      </c>
      <c r="N52" s="176">
        <v>197</v>
      </c>
      <c r="O52" s="177">
        <v>155</v>
      </c>
      <c r="P52" s="1">
        <f t="shared" si="4"/>
        <v>352</v>
      </c>
      <c r="Q52" s="87">
        <f t="shared" si="12"/>
        <v>372</v>
      </c>
      <c r="R52" s="88">
        <f t="shared" si="12"/>
        <v>345</v>
      </c>
      <c r="S52" s="2">
        <f t="shared" si="5"/>
        <v>717</v>
      </c>
      <c r="T52" s="89">
        <f t="shared" si="8"/>
        <v>60.983606557377044</v>
      </c>
      <c r="U52" s="90">
        <f t="shared" si="8"/>
        <v>58.87372013651877</v>
      </c>
      <c r="V52" s="91">
        <f t="shared" si="8"/>
        <v>59.949832775919731</v>
      </c>
      <c r="W52" s="89">
        <f t="shared" si="9"/>
        <v>45.698924731182792</v>
      </c>
      <c r="X52" s="90">
        <f t="shared" si="9"/>
        <v>54.782608695652172</v>
      </c>
      <c r="Y52" s="92">
        <f t="shared" si="9"/>
        <v>50.069735006973502</v>
      </c>
      <c r="Z52" s="70" t="s">
        <v>20</v>
      </c>
      <c r="AA52" s="17">
        <f t="shared" si="13"/>
        <v>7</v>
      </c>
      <c r="AB52" s="89">
        <f t="shared" si="11"/>
        <v>32.295081967213115</v>
      </c>
      <c r="AC52" s="90">
        <f t="shared" si="6"/>
        <v>26.450511945392492</v>
      </c>
      <c r="AD52" s="91">
        <f t="shared" si="6"/>
        <v>29.431438127090303</v>
      </c>
    </row>
    <row r="53" spans="1:30" s="86" customFormat="1" ht="12" customHeight="1" x14ac:dyDescent="0.15">
      <c r="A53" s="37" t="s">
        <v>74</v>
      </c>
      <c r="B53" s="178">
        <v>77</v>
      </c>
      <c r="C53" s="179">
        <v>89</v>
      </c>
      <c r="D53" s="38">
        <f t="shared" si="0"/>
        <v>166</v>
      </c>
      <c r="E53" s="178">
        <v>11</v>
      </c>
      <c r="F53" s="179">
        <v>11</v>
      </c>
      <c r="G53" s="38">
        <f t="shared" si="1"/>
        <v>22</v>
      </c>
      <c r="H53" s="178">
        <v>15</v>
      </c>
      <c r="I53" s="179">
        <v>29</v>
      </c>
      <c r="J53" s="38">
        <f t="shared" si="2"/>
        <v>44</v>
      </c>
      <c r="K53" s="178">
        <v>0</v>
      </c>
      <c r="L53" s="179">
        <v>0</v>
      </c>
      <c r="M53" s="38">
        <f t="shared" si="3"/>
        <v>0</v>
      </c>
      <c r="N53" s="178">
        <v>30</v>
      </c>
      <c r="O53" s="179">
        <v>28</v>
      </c>
      <c r="P53" s="38">
        <f t="shared" si="4"/>
        <v>58</v>
      </c>
      <c r="Q53" s="93">
        <f t="shared" si="12"/>
        <v>56</v>
      </c>
      <c r="R53" s="94">
        <f t="shared" si="12"/>
        <v>68</v>
      </c>
      <c r="S53" s="39">
        <f t="shared" si="5"/>
        <v>124</v>
      </c>
      <c r="T53" s="95">
        <f t="shared" si="8"/>
        <v>72.727272727272734</v>
      </c>
      <c r="U53" s="96">
        <f t="shared" si="8"/>
        <v>76.404494382022463</v>
      </c>
      <c r="V53" s="97">
        <f t="shared" si="8"/>
        <v>74.698795180722882</v>
      </c>
      <c r="W53" s="95">
        <f t="shared" si="9"/>
        <v>46.428571428571431</v>
      </c>
      <c r="X53" s="96">
        <f t="shared" si="9"/>
        <v>58.82352941176471</v>
      </c>
      <c r="Y53" s="98">
        <f t="shared" si="9"/>
        <v>53.225806451612897</v>
      </c>
      <c r="Z53" s="71" t="s">
        <v>20</v>
      </c>
      <c r="AA53" s="40">
        <f t="shared" si="13"/>
        <v>8</v>
      </c>
      <c r="AB53" s="95">
        <f t="shared" si="11"/>
        <v>38.961038961038966</v>
      </c>
      <c r="AC53" s="96">
        <f t="shared" si="6"/>
        <v>31.460674157303369</v>
      </c>
      <c r="AD53" s="97">
        <f t="shared" si="6"/>
        <v>34.939759036144579</v>
      </c>
    </row>
    <row r="54" spans="1:30" ht="12" customHeight="1" x14ac:dyDescent="0.15">
      <c r="A54" s="11" t="s">
        <v>75</v>
      </c>
      <c r="B54" s="176">
        <v>433</v>
      </c>
      <c r="C54" s="177">
        <v>461</v>
      </c>
      <c r="D54" s="1">
        <f t="shared" si="0"/>
        <v>894</v>
      </c>
      <c r="E54" s="176">
        <v>54</v>
      </c>
      <c r="F54" s="177">
        <v>44</v>
      </c>
      <c r="G54" s="1">
        <f t="shared" si="1"/>
        <v>98</v>
      </c>
      <c r="H54" s="176">
        <v>109</v>
      </c>
      <c r="I54" s="177">
        <v>132</v>
      </c>
      <c r="J54" s="1">
        <f t="shared" si="2"/>
        <v>241</v>
      </c>
      <c r="K54" s="176">
        <v>2</v>
      </c>
      <c r="L54" s="177">
        <v>1</v>
      </c>
      <c r="M54" s="1">
        <f t="shared" si="3"/>
        <v>3</v>
      </c>
      <c r="N54" s="176">
        <v>132</v>
      </c>
      <c r="O54" s="177">
        <v>116</v>
      </c>
      <c r="P54" s="1">
        <f t="shared" si="4"/>
        <v>248</v>
      </c>
      <c r="Q54" s="87">
        <f t="shared" si="12"/>
        <v>297</v>
      </c>
      <c r="R54" s="88">
        <f t="shared" si="12"/>
        <v>293</v>
      </c>
      <c r="S54" s="2">
        <f t="shared" si="5"/>
        <v>590</v>
      </c>
      <c r="T54" s="89">
        <f t="shared" si="8"/>
        <v>68.591224018475742</v>
      </c>
      <c r="U54" s="90">
        <f t="shared" si="8"/>
        <v>63.557483731019524</v>
      </c>
      <c r="V54" s="91">
        <f t="shared" si="8"/>
        <v>65.995525727069349</v>
      </c>
      <c r="W54" s="89">
        <f t="shared" si="9"/>
        <v>54.882154882154886</v>
      </c>
      <c r="X54" s="90">
        <f t="shared" si="9"/>
        <v>60.068259385665534</v>
      </c>
      <c r="Y54" s="92">
        <f t="shared" si="9"/>
        <v>57.457627118644069</v>
      </c>
      <c r="Z54" s="70" t="s">
        <v>20</v>
      </c>
      <c r="AA54" s="17">
        <f t="shared" si="13"/>
        <v>9</v>
      </c>
      <c r="AB54" s="89">
        <f t="shared" si="11"/>
        <v>30.484988452655887</v>
      </c>
      <c r="AC54" s="90">
        <f t="shared" si="6"/>
        <v>25.162689804772238</v>
      </c>
      <c r="AD54" s="91">
        <f t="shared" si="6"/>
        <v>27.740492170022375</v>
      </c>
    </row>
    <row r="55" spans="1:30" s="86" customFormat="1" ht="12" customHeight="1" x14ac:dyDescent="0.15">
      <c r="A55" s="37" t="s">
        <v>76</v>
      </c>
      <c r="B55" s="178">
        <v>94</v>
      </c>
      <c r="C55" s="179">
        <v>87</v>
      </c>
      <c r="D55" s="38">
        <f t="shared" si="0"/>
        <v>181</v>
      </c>
      <c r="E55" s="178">
        <v>15</v>
      </c>
      <c r="F55" s="179">
        <v>14</v>
      </c>
      <c r="G55" s="38">
        <f t="shared" si="1"/>
        <v>29</v>
      </c>
      <c r="H55" s="178">
        <v>16</v>
      </c>
      <c r="I55" s="179">
        <v>21</v>
      </c>
      <c r="J55" s="38">
        <f t="shared" si="2"/>
        <v>37</v>
      </c>
      <c r="K55" s="178">
        <v>1</v>
      </c>
      <c r="L55" s="179">
        <v>1</v>
      </c>
      <c r="M55" s="38">
        <f t="shared" si="3"/>
        <v>2</v>
      </c>
      <c r="N55" s="178">
        <v>34</v>
      </c>
      <c r="O55" s="179">
        <v>23</v>
      </c>
      <c r="P55" s="38">
        <f t="shared" si="4"/>
        <v>57</v>
      </c>
      <c r="Q55" s="93">
        <f t="shared" si="12"/>
        <v>66</v>
      </c>
      <c r="R55" s="94">
        <f t="shared" si="12"/>
        <v>59</v>
      </c>
      <c r="S55" s="39">
        <f t="shared" si="5"/>
        <v>125</v>
      </c>
      <c r="T55" s="95">
        <f t="shared" si="8"/>
        <v>70.212765957446805</v>
      </c>
      <c r="U55" s="96">
        <f t="shared" si="8"/>
        <v>67.81609195402298</v>
      </c>
      <c r="V55" s="97">
        <f t="shared" si="8"/>
        <v>69.060773480662988</v>
      </c>
      <c r="W55" s="95">
        <f t="shared" si="9"/>
        <v>46.969696969696969</v>
      </c>
      <c r="X55" s="96">
        <f t="shared" si="9"/>
        <v>59.322033898305079</v>
      </c>
      <c r="Y55" s="98">
        <f t="shared" si="9"/>
        <v>52.800000000000004</v>
      </c>
      <c r="Z55" s="71" t="s">
        <v>20</v>
      </c>
      <c r="AA55" s="40">
        <f t="shared" si="13"/>
        <v>10</v>
      </c>
      <c r="AB55" s="95">
        <f t="shared" si="11"/>
        <v>36.170212765957451</v>
      </c>
      <c r="AC55" s="96">
        <f t="shared" si="6"/>
        <v>26.436781609195403</v>
      </c>
      <c r="AD55" s="97">
        <f t="shared" si="6"/>
        <v>31.491712707182316</v>
      </c>
    </row>
    <row r="56" spans="1:30" ht="12" customHeight="1" x14ac:dyDescent="0.15">
      <c r="A56" s="11" t="s">
        <v>77</v>
      </c>
      <c r="B56" s="176">
        <v>190</v>
      </c>
      <c r="C56" s="177">
        <v>201</v>
      </c>
      <c r="D56" s="1">
        <f t="shared" si="0"/>
        <v>391</v>
      </c>
      <c r="E56" s="176">
        <v>31</v>
      </c>
      <c r="F56" s="177">
        <v>27</v>
      </c>
      <c r="G56" s="1">
        <f t="shared" si="1"/>
        <v>58</v>
      </c>
      <c r="H56" s="176">
        <v>34</v>
      </c>
      <c r="I56" s="177">
        <v>56</v>
      </c>
      <c r="J56" s="1">
        <f t="shared" si="2"/>
        <v>90</v>
      </c>
      <c r="K56" s="176">
        <v>0</v>
      </c>
      <c r="L56" s="177">
        <v>2</v>
      </c>
      <c r="M56" s="1">
        <f t="shared" si="3"/>
        <v>2</v>
      </c>
      <c r="N56" s="176">
        <v>55</v>
      </c>
      <c r="O56" s="177">
        <v>45</v>
      </c>
      <c r="P56" s="1">
        <f t="shared" si="4"/>
        <v>100</v>
      </c>
      <c r="Q56" s="87">
        <f t="shared" si="12"/>
        <v>120</v>
      </c>
      <c r="R56" s="88">
        <f t="shared" si="12"/>
        <v>130</v>
      </c>
      <c r="S56" s="2">
        <f t="shared" si="5"/>
        <v>250</v>
      </c>
      <c r="T56" s="89">
        <f t="shared" si="8"/>
        <v>63.157894736842103</v>
      </c>
      <c r="U56" s="90">
        <f t="shared" si="8"/>
        <v>64.676616915422898</v>
      </c>
      <c r="V56" s="91">
        <f t="shared" si="8"/>
        <v>63.9386189258312</v>
      </c>
      <c r="W56" s="89">
        <f t="shared" si="9"/>
        <v>54.166666666666664</v>
      </c>
      <c r="X56" s="90">
        <f t="shared" si="9"/>
        <v>63.84615384615384</v>
      </c>
      <c r="Y56" s="92">
        <f t="shared" si="9"/>
        <v>59.199999999999996</v>
      </c>
      <c r="Z56" s="70" t="s">
        <v>20</v>
      </c>
      <c r="AA56" s="17">
        <f t="shared" si="13"/>
        <v>11</v>
      </c>
      <c r="AB56" s="89">
        <f t="shared" si="11"/>
        <v>28.947368421052634</v>
      </c>
      <c r="AC56" s="90">
        <f t="shared" si="6"/>
        <v>22.388059701492537</v>
      </c>
      <c r="AD56" s="91">
        <f t="shared" si="6"/>
        <v>25.575447570332482</v>
      </c>
    </row>
    <row r="57" spans="1:30" s="86" customFormat="1" ht="12" customHeight="1" x14ac:dyDescent="0.15">
      <c r="A57" s="37" t="s">
        <v>78</v>
      </c>
      <c r="B57" s="178">
        <v>294</v>
      </c>
      <c r="C57" s="179">
        <v>289</v>
      </c>
      <c r="D57" s="38">
        <f t="shared" si="0"/>
        <v>583</v>
      </c>
      <c r="E57" s="178">
        <v>39</v>
      </c>
      <c r="F57" s="179">
        <v>24</v>
      </c>
      <c r="G57" s="38">
        <f t="shared" si="1"/>
        <v>63</v>
      </c>
      <c r="H57" s="178">
        <v>69</v>
      </c>
      <c r="I57" s="179">
        <v>86</v>
      </c>
      <c r="J57" s="38">
        <f t="shared" si="2"/>
        <v>155</v>
      </c>
      <c r="K57" s="178">
        <v>1</v>
      </c>
      <c r="L57" s="179">
        <v>2</v>
      </c>
      <c r="M57" s="38">
        <f t="shared" si="3"/>
        <v>3</v>
      </c>
      <c r="N57" s="178">
        <v>81</v>
      </c>
      <c r="O57" s="179">
        <v>66</v>
      </c>
      <c r="P57" s="38">
        <f t="shared" si="4"/>
        <v>147</v>
      </c>
      <c r="Q57" s="93">
        <f t="shared" si="12"/>
        <v>190</v>
      </c>
      <c r="R57" s="94">
        <f t="shared" si="12"/>
        <v>178</v>
      </c>
      <c r="S57" s="39">
        <f t="shared" si="5"/>
        <v>368</v>
      </c>
      <c r="T57" s="95">
        <f t="shared" si="8"/>
        <v>64.625850340136054</v>
      </c>
      <c r="U57" s="96">
        <f t="shared" si="8"/>
        <v>61.591695501730101</v>
      </c>
      <c r="V57" s="97">
        <f t="shared" si="8"/>
        <v>63.121783876500857</v>
      </c>
      <c r="W57" s="95">
        <f t="shared" si="9"/>
        <v>56.84210526315789</v>
      </c>
      <c r="X57" s="96">
        <f t="shared" si="9"/>
        <v>61.797752808988761</v>
      </c>
      <c r="Y57" s="98">
        <f t="shared" si="9"/>
        <v>59.239130434782602</v>
      </c>
      <c r="Z57" s="71" t="s">
        <v>20</v>
      </c>
      <c r="AA57" s="40">
        <f t="shared" si="13"/>
        <v>12</v>
      </c>
      <c r="AB57" s="95">
        <f t="shared" si="11"/>
        <v>27.551020408163261</v>
      </c>
      <c r="AC57" s="96">
        <f t="shared" si="6"/>
        <v>22.837370242214533</v>
      </c>
      <c r="AD57" s="97">
        <f t="shared" si="6"/>
        <v>25.21440823327616</v>
      </c>
    </row>
    <row r="58" spans="1:30" ht="12" customHeight="1" x14ac:dyDescent="0.15">
      <c r="A58" s="11" t="s">
        <v>79</v>
      </c>
      <c r="B58" s="176">
        <v>176</v>
      </c>
      <c r="C58" s="177">
        <v>172</v>
      </c>
      <c r="D58" s="1">
        <f t="shared" ref="D58:D60" si="14">SUM(B58:C58)</f>
        <v>348</v>
      </c>
      <c r="E58" s="176">
        <v>22</v>
      </c>
      <c r="F58" s="177">
        <v>22</v>
      </c>
      <c r="G58" s="1">
        <f t="shared" ref="G58:G60" si="15">SUM(E58:F58)</f>
        <v>44</v>
      </c>
      <c r="H58" s="176">
        <v>32</v>
      </c>
      <c r="I58" s="177">
        <v>44</v>
      </c>
      <c r="J58" s="1">
        <f t="shared" ref="J58:J60" si="16">SUM(H58:I58)</f>
        <v>76</v>
      </c>
      <c r="K58" s="176">
        <v>1</v>
      </c>
      <c r="L58" s="177">
        <v>2</v>
      </c>
      <c r="M58" s="1">
        <f t="shared" ref="M58:M60" si="17">SUM(K58:L58)</f>
        <v>3</v>
      </c>
      <c r="N58" s="176">
        <v>56</v>
      </c>
      <c r="O58" s="177">
        <v>37</v>
      </c>
      <c r="P58" s="1">
        <f t="shared" ref="P58:P60" si="18">SUM(N58:O58)</f>
        <v>93</v>
      </c>
      <c r="Q58" s="87">
        <f t="shared" si="12"/>
        <v>111</v>
      </c>
      <c r="R58" s="88">
        <f t="shared" si="12"/>
        <v>105</v>
      </c>
      <c r="S58" s="2">
        <f t="shared" si="5"/>
        <v>216</v>
      </c>
      <c r="T58" s="89">
        <f t="shared" si="8"/>
        <v>63.06818181818182</v>
      </c>
      <c r="U58" s="90">
        <f t="shared" si="8"/>
        <v>61.046511627906973</v>
      </c>
      <c r="V58" s="91">
        <f t="shared" si="8"/>
        <v>62.068965517241381</v>
      </c>
      <c r="W58" s="89">
        <f t="shared" si="9"/>
        <v>48.648648648648653</v>
      </c>
      <c r="X58" s="90">
        <f t="shared" si="9"/>
        <v>62.857142857142854</v>
      </c>
      <c r="Y58" s="92">
        <f t="shared" si="9"/>
        <v>55.555555555555557</v>
      </c>
      <c r="Z58" s="70" t="s">
        <v>20</v>
      </c>
      <c r="AA58" s="17">
        <f t="shared" si="13"/>
        <v>13</v>
      </c>
      <c r="AB58" s="89">
        <f t="shared" si="11"/>
        <v>31.818181818181817</v>
      </c>
      <c r="AC58" s="90">
        <f t="shared" si="6"/>
        <v>21.511627906976745</v>
      </c>
      <c r="AD58" s="91">
        <f t="shared" si="6"/>
        <v>26.72413793103448</v>
      </c>
    </row>
    <row r="59" spans="1:30" s="86" customFormat="1" ht="12" customHeight="1" x14ac:dyDescent="0.15">
      <c r="A59" s="37" t="s">
        <v>80</v>
      </c>
      <c r="B59" s="178">
        <v>73</v>
      </c>
      <c r="C59" s="179">
        <v>76</v>
      </c>
      <c r="D59" s="38">
        <f t="shared" si="14"/>
        <v>149</v>
      </c>
      <c r="E59" s="178">
        <v>7</v>
      </c>
      <c r="F59" s="179">
        <v>5</v>
      </c>
      <c r="G59" s="38">
        <f t="shared" si="15"/>
        <v>12</v>
      </c>
      <c r="H59" s="178">
        <v>20</v>
      </c>
      <c r="I59" s="179">
        <v>20</v>
      </c>
      <c r="J59" s="38">
        <f t="shared" si="16"/>
        <v>40</v>
      </c>
      <c r="K59" s="178">
        <v>0</v>
      </c>
      <c r="L59" s="179">
        <v>1</v>
      </c>
      <c r="M59" s="38">
        <f t="shared" si="17"/>
        <v>1</v>
      </c>
      <c r="N59" s="178">
        <v>26</v>
      </c>
      <c r="O59" s="179">
        <v>16</v>
      </c>
      <c r="P59" s="38">
        <f t="shared" si="18"/>
        <v>42</v>
      </c>
      <c r="Q59" s="93">
        <f t="shared" si="12"/>
        <v>53</v>
      </c>
      <c r="R59" s="94">
        <f t="shared" si="12"/>
        <v>42</v>
      </c>
      <c r="S59" s="39">
        <f t="shared" si="5"/>
        <v>95</v>
      </c>
      <c r="T59" s="95">
        <f t="shared" ref="T59:V75" si="19">Q59/B59*100</f>
        <v>72.602739726027394</v>
      </c>
      <c r="U59" s="96">
        <f t="shared" si="19"/>
        <v>55.26315789473685</v>
      </c>
      <c r="V59" s="97">
        <f t="shared" si="19"/>
        <v>63.758389261744966</v>
      </c>
      <c r="W59" s="95">
        <f t="shared" ref="W59:Y72" si="20">(E59+H59)/Q59*100</f>
        <v>50.943396226415096</v>
      </c>
      <c r="X59" s="96">
        <f t="shared" si="20"/>
        <v>59.523809523809526</v>
      </c>
      <c r="Y59" s="98">
        <f>(G59+J59)/S59*100</f>
        <v>54.736842105263165</v>
      </c>
      <c r="Z59" s="71" t="s">
        <v>20</v>
      </c>
      <c r="AA59" s="40">
        <f t="shared" si="13"/>
        <v>14</v>
      </c>
      <c r="AB59" s="95">
        <f t="shared" si="11"/>
        <v>35.61643835616438</v>
      </c>
      <c r="AC59" s="96">
        <f t="shared" si="6"/>
        <v>21.052631578947366</v>
      </c>
      <c r="AD59" s="97">
        <f t="shared" si="6"/>
        <v>28.187919463087248</v>
      </c>
    </row>
    <row r="60" spans="1:30" ht="12" customHeight="1" thickBot="1" x14ac:dyDescent="0.2">
      <c r="A60" s="30" t="s">
        <v>81</v>
      </c>
      <c r="B60" s="186">
        <v>51</v>
      </c>
      <c r="C60" s="187">
        <v>47</v>
      </c>
      <c r="D60" s="31">
        <f t="shared" si="14"/>
        <v>98</v>
      </c>
      <c r="E60" s="186">
        <v>4</v>
      </c>
      <c r="F60" s="187">
        <v>8</v>
      </c>
      <c r="G60" s="31">
        <f t="shared" si="15"/>
        <v>12</v>
      </c>
      <c r="H60" s="186">
        <v>7</v>
      </c>
      <c r="I60" s="187">
        <v>9</v>
      </c>
      <c r="J60" s="31">
        <f t="shared" si="16"/>
        <v>16</v>
      </c>
      <c r="K60" s="186">
        <v>0</v>
      </c>
      <c r="L60" s="187">
        <v>0</v>
      </c>
      <c r="M60" s="31">
        <f t="shared" si="17"/>
        <v>0</v>
      </c>
      <c r="N60" s="186">
        <v>17</v>
      </c>
      <c r="O60" s="187">
        <v>11</v>
      </c>
      <c r="P60" s="31">
        <f t="shared" si="18"/>
        <v>28</v>
      </c>
      <c r="Q60" s="123">
        <f t="shared" si="12"/>
        <v>28</v>
      </c>
      <c r="R60" s="124">
        <f t="shared" si="12"/>
        <v>28</v>
      </c>
      <c r="S60" s="32">
        <f t="shared" si="5"/>
        <v>56</v>
      </c>
      <c r="T60" s="125">
        <f t="shared" si="19"/>
        <v>54.901960784313729</v>
      </c>
      <c r="U60" s="126">
        <f t="shared" si="19"/>
        <v>59.574468085106382</v>
      </c>
      <c r="V60" s="127">
        <f t="shared" si="19"/>
        <v>57.142857142857139</v>
      </c>
      <c r="W60" s="125">
        <f t="shared" si="20"/>
        <v>39.285714285714285</v>
      </c>
      <c r="X60" s="126">
        <f t="shared" si="20"/>
        <v>60.714285714285708</v>
      </c>
      <c r="Y60" s="128">
        <f t="shared" si="20"/>
        <v>50</v>
      </c>
      <c r="Z60" s="72" t="s">
        <v>20</v>
      </c>
      <c r="AA60" s="18">
        <f t="shared" si="13"/>
        <v>15</v>
      </c>
      <c r="AB60" s="125">
        <f t="shared" si="11"/>
        <v>33.333333333333329</v>
      </c>
      <c r="AC60" s="126">
        <f t="shared" si="6"/>
        <v>23.404255319148938</v>
      </c>
      <c r="AD60" s="127">
        <f t="shared" si="6"/>
        <v>28.571428571428569</v>
      </c>
    </row>
    <row r="61" spans="1:30" s="86" customFormat="1" ht="12" customHeight="1" x14ac:dyDescent="0.15">
      <c r="A61" s="49" t="s">
        <v>83</v>
      </c>
      <c r="B61" s="50">
        <f t="shared" ref="B61:R61" si="21">SUMIF($A$5:$A$60,"黒沢尻*",B$5:B$60)</f>
        <v>15283</v>
      </c>
      <c r="C61" s="51">
        <f t="shared" si="21"/>
        <v>15030</v>
      </c>
      <c r="D61" s="52">
        <f t="shared" si="21"/>
        <v>30313</v>
      </c>
      <c r="E61" s="50">
        <f t="shared" si="21"/>
        <v>3310</v>
      </c>
      <c r="F61" s="51">
        <f t="shared" si="21"/>
        <v>3336</v>
      </c>
      <c r="G61" s="52">
        <f t="shared" si="21"/>
        <v>6646</v>
      </c>
      <c r="H61" s="50">
        <f t="shared" si="21"/>
        <v>1324</v>
      </c>
      <c r="I61" s="51">
        <f t="shared" si="21"/>
        <v>1915</v>
      </c>
      <c r="J61" s="52">
        <f t="shared" si="21"/>
        <v>3239</v>
      </c>
      <c r="K61" s="50">
        <f t="shared" si="21"/>
        <v>59</v>
      </c>
      <c r="L61" s="51">
        <f t="shared" si="21"/>
        <v>53</v>
      </c>
      <c r="M61" s="52">
        <f t="shared" si="21"/>
        <v>112</v>
      </c>
      <c r="N61" s="50">
        <f t="shared" si="21"/>
        <v>4246</v>
      </c>
      <c r="O61" s="51">
        <f t="shared" si="21"/>
        <v>3580</v>
      </c>
      <c r="P61" s="52">
        <f t="shared" si="21"/>
        <v>7826</v>
      </c>
      <c r="Q61" s="50">
        <f t="shared" si="21"/>
        <v>8939</v>
      </c>
      <c r="R61" s="51">
        <f t="shared" si="21"/>
        <v>8884</v>
      </c>
      <c r="S61" s="53">
        <f t="shared" si="5"/>
        <v>17823</v>
      </c>
      <c r="T61" s="129">
        <f t="shared" si="19"/>
        <v>58.48982529608061</v>
      </c>
      <c r="U61" s="130">
        <f t="shared" si="19"/>
        <v>59.108449767132399</v>
      </c>
      <c r="V61" s="131">
        <f t="shared" si="19"/>
        <v>58.796555933098013</v>
      </c>
      <c r="W61" s="129">
        <f t="shared" si="20"/>
        <v>51.840250587314017</v>
      </c>
      <c r="X61" s="130">
        <f t="shared" si="20"/>
        <v>59.106258442143179</v>
      </c>
      <c r="Y61" s="132">
        <f t="shared" si="20"/>
        <v>55.462043427032484</v>
      </c>
      <c r="Z61" s="265" t="s">
        <v>5</v>
      </c>
      <c r="AA61" s="266"/>
      <c r="AB61" s="129">
        <f t="shared" si="11"/>
        <v>27.782503435189426</v>
      </c>
      <c r="AC61" s="130">
        <f t="shared" si="11"/>
        <v>23.81902860944777</v>
      </c>
      <c r="AD61" s="131">
        <f t="shared" si="11"/>
        <v>25.817306106291031</v>
      </c>
    </row>
    <row r="62" spans="1:30" ht="12" customHeight="1" x14ac:dyDescent="0.15">
      <c r="A62" s="27" t="s">
        <v>84</v>
      </c>
      <c r="B62" s="5">
        <f t="shared" ref="B62:R62" si="22">SUMIF($A$5:$A$60,"飯豊*",B$5:B$60)</f>
        <v>4979</v>
      </c>
      <c r="C62" s="6">
        <f t="shared" si="22"/>
        <v>4666</v>
      </c>
      <c r="D62" s="6">
        <f t="shared" si="22"/>
        <v>9645</v>
      </c>
      <c r="E62" s="5">
        <f t="shared" si="22"/>
        <v>679</v>
      </c>
      <c r="F62" s="6">
        <f t="shared" si="22"/>
        <v>616</v>
      </c>
      <c r="G62" s="6">
        <f t="shared" si="22"/>
        <v>1295</v>
      </c>
      <c r="H62" s="5">
        <f t="shared" si="22"/>
        <v>655</v>
      </c>
      <c r="I62" s="6">
        <f t="shared" si="22"/>
        <v>843</v>
      </c>
      <c r="J62" s="6">
        <f t="shared" si="22"/>
        <v>1498</v>
      </c>
      <c r="K62" s="5">
        <f t="shared" si="22"/>
        <v>22</v>
      </c>
      <c r="L62" s="6">
        <f t="shared" si="22"/>
        <v>12</v>
      </c>
      <c r="M62" s="6">
        <f t="shared" si="22"/>
        <v>34</v>
      </c>
      <c r="N62" s="5">
        <f t="shared" si="22"/>
        <v>1446</v>
      </c>
      <c r="O62" s="6">
        <f t="shared" si="22"/>
        <v>1166</v>
      </c>
      <c r="P62" s="6">
        <f t="shared" si="22"/>
        <v>2612</v>
      </c>
      <c r="Q62" s="5">
        <f t="shared" si="22"/>
        <v>2802</v>
      </c>
      <c r="R62" s="6">
        <f t="shared" si="22"/>
        <v>2637</v>
      </c>
      <c r="S62" s="7">
        <f t="shared" si="5"/>
        <v>5439</v>
      </c>
      <c r="T62" s="133">
        <f t="shared" si="19"/>
        <v>56.276360715003015</v>
      </c>
      <c r="U62" s="134">
        <f t="shared" si="19"/>
        <v>56.515216459494212</v>
      </c>
      <c r="V62" s="135">
        <f t="shared" si="19"/>
        <v>56.391912908242617</v>
      </c>
      <c r="W62" s="133">
        <f t="shared" si="20"/>
        <v>47.608850820842257</v>
      </c>
      <c r="X62" s="134">
        <f t="shared" si="20"/>
        <v>55.328024270003795</v>
      </c>
      <c r="Y62" s="136">
        <f t="shared" si="20"/>
        <v>51.351351351351347</v>
      </c>
      <c r="Z62" s="267" t="s">
        <v>5</v>
      </c>
      <c r="AA62" s="268"/>
      <c r="AB62" s="133">
        <f t="shared" si="11"/>
        <v>29.04197630046194</v>
      </c>
      <c r="AC62" s="134">
        <f t="shared" si="11"/>
        <v>24.989284183454778</v>
      </c>
      <c r="AD62" s="135">
        <f t="shared" si="11"/>
        <v>27.081389320891653</v>
      </c>
    </row>
    <row r="63" spans="1:30" s="86" customFormat="1" ht="12" customHeight="1" x14ac:dyDescent="0.15">
      <c r="A63" s="54" t="s">
        <v>85</v>
      </c>
      <c r="B63" s="55">
        <f t="shared" ref="B63:R63" si="23">SUMIF($A$5:$A$60,"二子*",B$5:B$60)</f>
        <v>1518</v>
      </c>
      <c r="C63" s="56">
        <f t="shared" si="23"/>
        <v>1457</v>
      </c>
      <c r="D63" s="56">
        <f t="shared" si="23"/>
        <v>2975</v>
      </c>
      <c r="E63" s="55">
        <f t="shared" si="23"/>
        <v>271</v>
      </c>
      <c r="F63" s="56">
        <f t="shared" si="23"/>
        <v>276</v>
      </c>
      <c r="G63" s="56">
        <f t="shared" si="23"/>
        <v>547</v>
      </c>
      <c r="H63" s="55">
        <f t="shared" si="23"/>
        <v>142</v>
      </c>
      <c r="I63" s="56">
        <f t="shared" si="23"/>
        <v>188</v>
      </c>
      <c r="J63" s="56">
        <f t="shared" si="23"/>
        <v>330</v>
      </c>
      <c r="K63" s="55">
        <f t="shared" si="23"/>
        <v>5</v>
      </c>
      <c r="L63" s="56">
        <f t="shared" si="23"/>
        <v>6</v>
      </c>
      <c r="M63" s="56">
        <f t="shared" si="23"/>
        <v>11</v>
      </c>
      <c r="N63" s="55">
        <f t="shared" si="23"/>
        <v>515</v>
      </c>
      <c r="O63" s="56">
        <f t="shared" si="23"/>
        <v>430</v>
      </c>
      <c r="P63" s="56">
        <f t="shared" si="23"/>
        <v>945</v>
      </c>
      <c r="Q63" s="55">
        <f t="shared" si="23"/>
        <v>933</v>
      </c>
      <c r="R63" s="56">
        <f t="shared" si="23"/>
        <v>900</v>
      </c>
      <c r="S63" s="57">
        <f t="shared" si="5"/>
        <v>1833</v>
      </c>
      <c r="T63" s="137">
        <f t="shared" si="19"/>
        <v>61.462450592885375</v>
      </c>
      <c r="U63" s="138">
        <f t="shared" si="19"/>
        <v>61.770761839396016</v>
      </c>
      <c r="V63" s="139">
        <f t="shared" si="19"/>
        <v>61.613445378151269</v>
      </c>
      <c r="W63" s="137">
        <f t="shared" si="20"/>
        <v>44.265809217577704</v>
      </c>
      <c r="X63" s="138">
        <f t="shared" si="20"/>
        <v>51.555555555555557</v>
      </c>
      <c r="Y63" s="140">
        <f t="shared" si="20"/>
        <v>47.845062738679758</v>
      </c>
      <c r="Z63" s="265" t="s">
        <v>5</v>
      </c>
      <c r="AA63" s="266"/>
      <c r="AB63" s="137">
        <f t="shared" si="11"/>
        <v>33.926218708827406</v>
      </c>
      <c r="AC63" s="138">
        <f t="shared" si="11"/>
        <v>29.512697323266984</v>
      </c>
      <c r="AD63" s="139">
        <f t="shared" si="11"/>
        <v>31.764705882352938</v>
      </c>
    </row>
    <row r="64" spans="1:30" ht="12" customHeight="1" x14ac:dyDescent="0.15">
      <c r="A64" s="27" t="s">
        <v>86</v>
      </c>
      <c r="B64" s="5">
        <f t="shared" ref="B64:R64" si="24">SUMIF($A$5:$A$60,"更木*",B$5:B$60)</f>
        <v>373</v>
      </c>
      <c r="C64" s="6">
        <f t="shared" si="24"/>
        <v>447</v>
      </c>
      <c r="D64" s="6">
        <f t="shared" si="24"/>
        <v>820</v>
      </c>
      <c r="E64" s="5">
        <f t="shared" si="24"/>
        <v>71</v>
      </c>
      <c r="F64" s="6">
        <f t="shared" si="24"/>
        <v>75</v>
      </c>
      <c r="G64" s="6">
        <f t="shared" si="24"/>
        <v>146</v>
      </c>
      <c r="H64" s="5">
        <f t="shared" si="24"/>
        <v>22</v>
      </c>
      <c r="I64" s="6">
        <f t="shared" si="24"/>
        <v>33</v>
      </c>
      <c r="J64" s="6">
        <f t="shared" si="24"/>
        <v>55</v>
      </c>
      <c r="K64" s="5">
        <f t="shared" si="24"/>
        <v>1</v>
      </c>
      <c r="L64" s="6">
        <f t="shared" si="24"/>
        <v>5</v>
      </c>
      <c r="M64" s="6">
        <f t="shared" si="24"/>
        <v>6</v>
      </c>
      <c r="N64" s="5">
        <f t="shared" si="24"/>
        <v>180</v>
      </c>
      <c r="O64" s="6">
        <f t="shared" si="24"/>
        <v>172</v>
      </c>
      <c r="P64" s="6">
        <f t="shared" si="24"/>
        <v>352</v>
      </c>
      <c r="Q64" s="5">
        <f t="shared" si="24"/>
        <v>274</v>
      </c>
      <c r="R64" s="6">
        <f t="shared" si="24"/>
        <v>285</v>
      </c>
      <c r="S64" s="7">
        <f t="shared" si="5"/>
        <v>559</v>
      </c>
      <c r="T64" s="133">
        <f t="shared" si="19"/>
        <v>73.458445040214485</v>
      </c>
      <c r="U64" s="134">
        <f t="shared" si="19"/>
        <v>63.758389261744966</v>
      </c>
      <c r="V64" s="135">
        <f t="shared" si="19"/>
        <v>68.170731707317074</v>
      </c>
      <c r="W64" s="133">
        <f t="shared" si="20"/>
        <v>33.941605839416056</v>
      </c>
      <c r="X64" s="134">
        <f t="shared" si="20"/>
        <v>37.894736842105267</v>
      </c>
      <c r="Y64" s="136">
        <f t="shared" si="20"/>
        <v>35.957066189624328</v>
      </c>
      <c r="Z64" s="267" t="s">
        <v>5</v>
      </c>
      <c r="AA64" s="268"/>
      <c r="AB64" s="133">
        <f t="shared" si="11"/>
        <v>48.257372654155496</v>
      </c>
      <c r="AC64" s="134">
        <f t="shared" si="11"/>
        <v>38.478747203579417</v>
      </c>
      <c r="AD64" s="135">
        <f t="shared" si="11"/>
        <v>42.926829268292686</v>
      </c>
    </row>
    <row r="65" spans="1:30" s="86" customFormat="1" ht="12" customHeight="1" x14ac:dyDescent="0.15">
      <c r="A65" s="54" t="s">
        <v>87</v>
      </c>
      <c r="B65" s="55">
        <f t="shared" ref="B65:R65" si="25">SUMIF($A$5:$A$60,"黒岩*",B$5:B$60)</f>
        <v>359</v>
      </c>
      <c r="C65" s="56">
        <f t="shared" si="25"/>
        <v>365</v>
      </c>
      <c r="D65" s="56">
        <f t="shared" si="25"/>
        <v>724</v>
      </c>
      <c r="E65" s="55">
        <f t="shared" si="25"/>
        <v>87</v>
      </c>
      <c r="F65" s="56">
        <f t="shared" si="25"/>
        <v>75</v>
      </c>
      <c r="G65" s="56">
        <f t="shared" si="25"/>
        <v>162</v>
      </c>
      <c r="H65" s="55">
        <f t="shared" si="25"/>
        <v>33</v>
      </c>
      <c r="I65" s="56">
        <f t="shared" si="25"/>
        <v>43</v>
      </c>
      <c r="J65" s="56">
        <f t="shared" si="25"/>
        <v>76</v>
      </c>
      <c r="K65" s="55">
        <f t="shared" si="25"/>
        <v>0</v>
      </c>
      <c r="L65" s="56">
        <f t="shared" si="25"/>
        <v>4</v>
      </c>
      <c r="M65" s="56">
        <f t="shared" si="25"/>
        <v>4</v>
      </c>
      <c r="N65" s="55">
        <f t="shared" si="25"/>
        <v>117</v>
      </c>
      <c r="O65" s="56">
        <f t="shared" si="25"/>
        <v>97</v>
      </c>
      <c r="P65" s="56">
        <f t="shared" si="25"/>
        <v>214</v>
      </c>
      <c r="Q65" s="55">
        <f t="shared" si="25"/>
        <v>237</v>
      </c>
      <c r="R65" s="56">
        <f t="shared" si="25"/>
        <v>219</v>
      </c>
      <c r="S65" s="57">
        <f t="shared" si="5"/>
        <v>456</v>
      </c>
      <c r="T65" s="137">
        <f t="shared" si="19"/>
        <v>66.016713091922014</v>
      </c>
      <c r="U65" s="138">
        <f t="shared" si="19"/>
        <v>60</v>
      </c>
      <c r="V65" s="139">
        <f t="shared" si="19"/>
        <v>62.983425414364632</v>
      </c>
      <c r="W65" s="137">
        <f t="shared" si="20"/>
        <v>50.632911392405063</v>
      </c>
      <c r="X65" s="138">
        <f t="shared" si="20"/>
        <v>53.881278538812779</v>
      </c>
      <c r="Y65" s="140">
        <f t="shared" si="20"/>
        <v>52.192982456140349</v>
      </c>
      <c r="Z65" s="265" t="s">
        <v>5</v>
      </c>
      <c r="AA65" s="266"/>
      <c r="AB65" s="137">
        <f t="shared" si="11"/>
        <v>32.590529247910865</v>
      </c>
      <c r="AC65" s="138">
        <f t="shared" si="11"/>
        <v>26.575342465753426</v>
      </c>
      <c r="AD65" s="139">
        <f t="shared" si="11"/>
        <v>29.55801104972376</v>
      </c>
    </row>
    <row r="66" spans="1:30" ht="12" customHeight="1" x14ac:dyDescent="0.15">
      <c r="A66" s="27" t="s">
        <v>88</v>
      </c>
      <c r="B66" s="5">
        <f t="shared" ref="B66:R66" si="26">SUMIF($A$5:$A$60,"口内*",B$5:B$60)</f>
        <v>565</v>
      </c>
      <c r="C66" s="6">
        <f t="shared" si="26"/>
        <v>545</v>
      </c>
      <c r="D66" s="6">
        <f t="shared" si="26"/>
        <v>1110</v>
      </c>
      <c r="E66" s="5">
        <f t="shared" si="26"/>
        <v>137</v>
      </c>
      <c r="F66" s="6">
        <f t="shared" si="26"/>
        <v>121</v>
      </c>
      <c r="G66" s="6">
        <f t="shared" si="26"/>
        <v>258</v>
      </c>
      <c r="H66" s="5">
        <f t="shared" si="26"/>
        <v>36</v>
      </c>
      <c r="I66" s="6">
        <f t="shared" si="26"/>
        <v>56</v>
      </c>
      <c r="J66" s="6">
        <f t="shared" si="26"/>
        <v>92</v>
      </c>
      <c r="K66" s="5">
        <f t="shared" si="26"/>
        <v>4</v>
      </c>
      <c r="L66" s="6">
        <f t="shared" si="26"/>
        <v>4</v>
      </c>
      <c r="M66" s="6">
        <f t="shared" si="26"/>
        <v>8</v>
      </c>
      <c r="N66" s="5">
        <f t="shared" si="26"/>
        <v>199</v>
      </c>
      <c r="O66" s="6">
        <f t="shared" si="26"/>
        <v>155</v>
      </c>
      <c r="P66" s="6">
        <f t="shared" si="26"/>
        <v>354</v>
      </c>
      <c r="Q66" s="5">
        <f t="shared" si="26"/>
        <v>376</v>
      </c>
      <c r="R66" s="6">
        <f t="shared" si="26"/>
        <v>336</v>
      </c>
      <c r="S66" s="7">
        <f t="shared" si="5"/>
        <v>712</v>
      </c>
      <c r="T66" s="133">
        <f t="shared" si="19"/>
        <v>66.548672566371678</v>
      </c>
      <c r="U66" s="134">
        <f t="shared" si="19"/>
        <v>61.651376146788991</v>
      </c>
      <c r="V66" s="135">
        <f t="shared" si="19"/>
        <v>64.14414414414415</v>
      </c>
      <c r="W66" s="133">
        <f t="shared" si="20"/>
        <v>46.01063829787234</v>
      </c>
      <c r="X66" s="134">
        <f t="shared" si="20"/>
        <v>52.678571428571431</v>
      </c>
      <c r="Y66" s="136">
        <f t="shared" si="20"/>
        <v>49.157303370786515</v>
      </c>
      <c r="Z66" s="267" t="s">
        <v>5</v>
      </c>
      <c r="AA66" s="268"/>
      <c r="AB66" s="133">
        <f t="shared" si="11"/>
        <v>35.221238938053098</v>
      </c>
      <c r="AC66" s="134">
        <f t="shared" si="11"/>
        <v>28.440366972477065</v>
      </c>
      <c r="AD66" s="135">
        <f t="shared" si="11"/>
        <v>31.891891891891895</v>
      </c>
    </row>
    <row r="67" spans="1:30" s="86" customFormat="1" ht="12" customHeight="1" x14ac:dyDescent="0.15">
      <c r="A67" s="54" t="s">
        <v>89</v>
      </c>
      <c r="B67" s="55">
        <f t="shared" ref="B67:R67" si="27">SUMIF($A$5:$A$60,"稲瀬*",B$5:B$60)</f>
        <v>312</v>
      </c>
      <c r="C67" s="56">
        <f t="shared" si="27"/>
        <v>311</v>
      </c>
      <c r="D67" s="56">
        <f t="shared" si="27"/>
        <v>623</v>
      </c>
      <c r="E67" s="55">
        <f t="shared" si="27"/>
        <v>81</v>
      </c>
      <c r="F67" s="56">
        <f t="shared" si="27"/>
        <v>82</v>
      </c>
      <c r="G67" s="56">
        <f t="shared" si="27"/>
        <v>163</v>
      </c>
      <c r="H67" s="55">
        <f t="shared" si="27"/>
        <v>22</v>
      </c>
      <c r="I67" s="56">
        <f t="shared" si="27"/>
        <v>30</v>
      </c>
      <c r="J67" s="56">
        <f t="shared" si="27"/>
        <v>52</v>
      </c>
      <c r="K67" s="55">
        <f t="shared" si="27"/>
        <v>1</v>
      </c>
      <c r="L67" s="56">
        <f t="shared" si="27"/>
        <v>1</v>
      </c>
      <c r="M67" s="56">
        <f t="shared" si="27"/>
        <v>2</v>
      </c>
      <c r="N67" s="55">
        <f t="shared" si="27"/>
        <v>104</v>
      </c>
      <c r="O67" s="56">
        <f t="shared" si="27"/>
        <v>80</v>
      </c>
      <c r="P67" s="56">
        <f t="shared" si="27"/>
        <v>184</v>
      </c>
      <c r="Q67" s="55">
        <f t="shared" si="27"/>
        <v>208</v>
      </c>
      <c r="R67" s="56">
        <f t="shared" si="27"/>
        <v>193</v>
      </c>
      <c r="S67" s="57">
        <f t="shared" si="5"/>
        <v>401</v>
      </c>
      <c r="T67" s="137">
        <f t="shared" si="19"/>
        <v>66.666666666666657</v>
      </c>
      <c r="U67" s="138">
        <f t="shared" si="19"/>
        <v>62.057877813504824</v>
      </c>
      <c r="V67" s="139">
        <f t="shared" si="19"/>
        <v>64.365971107544141</v>
      </c>
      <c r="W67" s="137">
        <f t="shared" si="20"/>
        <v>49.519230769230774</v>
      </c>
      <c r="X67" s="138">
        <f t="shared" si="20"/>
        <v>58.031088082901547</v>
      </c>
      <c r="Y67" s="140">
        <f t="shared" si="20"/>
        <v>53.615960099750623</v>
      </c>
      <c r="Z67" s="265" t="s">
        <v>5</v>
      </c>
      <c r="AA67" s="266"/>
      <c r="AB67" s="137">
        <f t="shared" si="11"/>
        <v>33.333333333333329</v>
      </c>
      <c r="AC67" s="138">
        <f t="shared" si="11"/>
        <v>25.723472668810288</v>
      </c>
      <c r="AD67" s="139">
        <f t="shared" si="11"/>
        <v>29.534510433386842</v>
      </c>
    </row>
    <row r="68" spans="1:30" ht="12" customHeight="1" x14ac:dyDescent="0.15">
      <c r="A68" s="27" t="s">
        <v>90</v>
      </c>
      <c r="B68" s="5">
        <f t="shared" ref="B68:R68" si="28">SUMIF($A$5:$A$60,"相去*",B$5:B$60)</f>
        <v>3233</v>
      </c>
      <c r="C68" s="6">
        <f t="shared" si="28"/>
        <v>3227</v>
      </c>
      <c r="D68" s="6">
        <f t="shared" si="28"/>
        <v>6460</v>
      </c>
      <c r="E68" s="5">
        <f t="shared" si="28"/>
        <v>593</v>
      </c>
      <c r="F68" s="6">
        <f t="shared" si="28"/>
        <v>558</v>
      </c>
      <c r="G68" s="6">
        <f t="shared" si="28"/>
        <v>1151</v>
      </c>
      <c r="H68" s="5">
        <f t="shared" si="28"/>
        <v>318</v>
      </c>
      <c r="I68" s="6">
        <f t="shared" si="28"/>
        <v>478</v>
      </c>
      <c r="J68" s="6">
        <f t="shared" si="28"/>
        <v>796</v>
      </c>
      <c r="K68" s="5">
        <f t="shared" si="28"/>
        <v>18</v>
      </c>
      <c r="L68" s="6">
        <f t="shared" si="28"/>
        <v>23</v>
      </c>
      <c r="M68" s="6">
        <f t="shared" si="28"/>
        <v>41</v>
      </c>
      <c r="N68" s="5">
        <f t="shared" si="28"/>
        <v>907</v>
      </c>
      <c r="O68" s="6">
        <f t="shared" si="28"/>
        <v>764</v>
      </c>
      <c r="P68" s="6">
        <f t="shared" si="28"/>
        <v>1671</v>
      </c>
      <c r="Q68" s="5">
        <f t="shared" si="28"/>
        <v>1836</v>
      </c>
      <c r="R68" s="6">
        <f t="shared" si="28"/>
        <v>1823</v>
      </c>
      <c r="S68" s="7">
        <f t="shared" si="5"/>
        <v>3659</v>
      </c>
      <c r="T68" s="133">
        <f t="shared" si="19"/>
        <v>56.789359727806989</v>
      </c>
      <c r="U68" s="134">
        <f t="shared" si="19"/>
        <v>56.492097923768206</v>
      </c>
      <c r="V68" s="135">
        <f t="shared" si="19"/>
        <v>56.640866873065008</v>
      </c>
      <c r="W68" s="133">
        <f t="shared" si="20"/>
        <v>49.618736383442261</v>
      </c>
      <c r="X68" s="134">
        <f t="shared" si="20"/>
        <v>56.829402084476129</v>
      </c>
      <c r="Y68" s="136">
        <f t="shared" si="20"/>
        <v>53.211259907078436</v>
      </c>
      <c r="Z68" s="267" t="s">
        <v>5</v>
      </c>
      <c r="AA68" s="268"/>
      <c r="AB68" s="133">
        <f t="shared" si="11"/>
        <v>28.054438601917724</v>
      </c>
      <c r="AC68" s="134">
        <f t="shared" si="11"/>
        <v>23.67524016114038</v>
      </c>
      <c r="AD68" s="135">
        <f t="shared" si="11"/>
        <v>25.866873065015479</v>
      </c>
    </row>
    <row r="69" spans="1:30" s="86" customFormat="1" ht="12" customHeight="1" x14ac:dyDescent="0.15">
      <c r="A69" s="54" t="s">
        <v>91</v>
      </c>
      <c r="B69" s="55">
        <f t="shared" ref="B69:R69" si="29">SUMIF($A$5:$A$60,"鬼柳*",B$5:B$60)</f>
        <v>2308</v>
      </c>
      <c r="C69" s="56">
        <f t="shared" si="29"/>
        <v>2293</v>
      </c>
      <c r="D69" s="56">
        <f t="shared" si="29"/>
        <v>4601</v>
      </c>
      <c r="E69" s="55">
        <f t="shared" si="29"/>
        <v>409</v>
      </c>
      <c r="F69" s="56">
        <f t="shared" si="29"/>
        <v>390</v>
      </c>
      <c r="G69" s="56">
        <f t="shared" si="29"/>
        <v>799</v>
      </c>
      <c r="H69" s="55">
        <f t="shared" si="29"/>
        <v>273</v>
      </c>
      <c r="I69" s="56">
        <f t="shared" si="29"/>
        <v>392</v>
      </c>
      <c r="J69" s="56">
        <f t="shared" si="29"/>
        <v>665</v>
      </c>
      <c r="K69" s="55">
        <f t="shared" si="29"/>
        <v>21</v>
      </c>
      <c r="L69" s="56">
        <f t="shared" si="29"/>
        <v>17</v>
      </c>
      <c r="M69" s="56">
        <f t="shared" si="29"/>
        <v>38</v>
      </c>
      <c r="N69" s="55">
        <f t="shared" si="29"/>
        <v>679</v>
      </c>
      <c r="O69" s="56">
        <f t="shared" si="29"/>
        <v>549</v>
      </c>
      <c r="P69" s="56">
        <f t="shared" si="29"/>
        <v>1228</v>
      </c>
      <c r="Q69" s="55">
        <f t="shared" si="29"/>
        <v>1382</v>
      </c>
      <c r="R69" s="56">
        <f t="shared" si="29"/>
        <v>1348</v>
      </c>
      <c r="S69" s="57">
        <f t="shared" ref="S69:S71" si="30">SUM(Q69:R69)</f>
        <v>2730</v>
      </c>
      <c r="T69" s="137">
        <f t="shared" si="19"/>
        <v>59.878682842287702</v>
      </c>
      <c r="U69" s="138">
        <f t="shared" si="19"/>
        <v>58.787614478848674</v>
      </c>
      <c r="V69" s="139">
        <f t="shared" si="19"/>
        <v>59.334927189741357</v>
      </c>
      <c r="W69" s="137">
        <f t="shared" si="20"/>
        <v>49.34876989869754</v>
      </c>
      <c r="X69" s="138">
        <f t="shared" si="20"/>
        <v>58.011869436201778</v>
      </c>
      <c r="Y69" s="140">
        <f t="shared" si="20"/>
        <v>53.626373626373628</v>
      </c>
      <c r="Z69" s="265" t="s">
        <v>5</v>
      </c>
      <c r="AA69" s="266"/>
      <c r="AB69" s="137">
        <f t="shared" si="11"/>
        <v>29.419410745233971</v>
      </c>
      <c r="AC69" s="138">
        <f t="shared" si="11"/>
        <v>23.942433493240298</v>
      </c>
      <c r="AD69" s="139">
        <f t="shared" si="11"/>
        <v>26.689850032601608</v>
      </c>
    </row>
    <row r="70" spans="1:30" ht="12" customHeight="1" x14ac:dyDescent="0.15">
      <c r="A70" s="27" t="s">
        <v>92</v>
      </c>
      <c r="B70" s="5">
        <f t="shared" ref="B70:R70" si="31">SUMIF($A$5:$A$60,"江釣子*",B$5:B$60)</f>
        <v>4988</v>
      </c>
      <c r="C70" s="6">
        <f t="shared" si="31"/>
        <v>4986</v>
      </c>
      <c r="D70" s="6">
        <f t="shared" si="31"/>
        <v>9974</v>
      </c>
      <c r="E70" s="5">
        <f t="shared" si="31"/>
        <v>438</v>
      </c>
      <c r="F70" s="6">
        <f t="shared" si="31"/>
        <v>417</v>
      </c>
      <c r="G70" s="6">
        <f t="shared" si="31"/>
        <v>855</v>
      </c>
      <c r="H70" s="5">
        <f t="shared" si="31"/>
        <v>1043</v>
      </c>
      <c r="I70" s="6">
        <f t="shared" si="31"/>
        <v>1315</v>
      </c>
      <c r="J70" s="6">
        <f t="shared" si="31"/>
        <v>2358</v>
      </c>
      <c r="K70" s="5">
        <f t="shared" si="31"/>
        <v>22</v>
      </c>
      <c r="L70" s="6">
        <f t="shared" si="31"/>
        <v>17</v>
      </c>
      <c r="M70" s="6">
        <f t="shared" si="31"/>
        <v>39</v>
      </c>
      <c r="N70" s="5">
        <f t="shared" si="31"/>
        <v>1411</v>
      </c>
      <c r="O70" s="6">
        <f t="shared" si="31"/>
        <v>1162</v>
      </c>
      <c r="P70" s="6">
        <f t="shared" si="31"/>
        <v>2573</v>
      </c>
      <c r="Q70" s="5">
        <f t="shared" si="31"/>
        <v>2914</v>
      </c>
      <c r="R70" s="6">
        <f t="shared" si="31"/>
        <v>2911</v>
      </c>
      <c r="S70" s="7">
        <f t="shared" si="30"/>
        <v>5825</v>
      </c>
      <c r="T70" s="133">
        <f t="shared" si="19"/>
        <v>58.42020850040096</v>
      </c>
      <c r="U70" s="134">
        <f t="shared" si="19"/>
        <v>58.383473726434012</v>
      </c>
      <c r="V70" s="135">
        <f t="shared" si="19"/>
        <v>58.401844796470826</v>
      </c>
      <c r="W70" s="133">
        <f t="shared" si="20"/>
        <v>50.82361015785861</v>
      </c>
      <c r="X70" s="134">
        <f t="shared" si="20"/>
        <v>59.498454139470965</v>
      </c>
      <c r="Y70" s="136">
        <f t="shared" si="20"/>
        <v>55.158798283261802</v>
      </c>
      <c r="Z70" s="267" t="s">
        <v>5</v>
      </c>
      <c r="AA70" s="268"/>
      <c r="AB70" s="133">
        <f t="shared" ref="AB70:AD73" si="32">N70/B70*100</f>
        <v>28.287890938251802</v>
      </c>
      <c r="AC70" s="134">
        <f t="shared" si="32"/>
        <v>23.305254713196952</v>
      </c>
      <c r="AD70" s="135">
        <f t="shared" si="32"/>
        <v>25.797072388209347</v>
      </c>
    </row>
    <row r="71" spans="1:30" s="147" customFormat="1" ht="12" customHeight="1" thickBot="1" x14ac:dyDescent="0.2">
      <c r="A71" s="58" t="s">
        <v>93</v>
      </c>
      <c r="B71" s="59">
        <f t="shared" ref="B71:R71" si="33">SUMIF($A$5:$A$60,"和賀*",B$5:B$60)</f>
        <v>4706</v>
      </c>
      <c r="C71" s="60">
        <f t="shared" si="33"/>
        <v>4902</v>
      </c>
      <c r="D71" s="60">
        <f t="shared" si="33"/>
        <v>9608</v>
      </c>
      <c r="E71" s="59">
        <f t="shared" si="33"/>
        <v>516</v>
      </c>
      <c r="F71" s="60">
        <f t="shared" si="33"/>
        <v>445</v>
      </c>
      <c r="G71" s="60">
        <f t="shared" si="33"/>
        <v>961</v>
      </c>
      <c r="H71" s="59">
        <f t="shared" si="33"/>
        <v>988</v>
      </c>
      <c r="I71" s="60">
        <f t="shared" si="33"/>
        <v>1313</v>
      </c>
      <c r="J71" s="60">
        <f t="shared" si="33"/>
        <v>2301</v>
      </c>
      <c r="K71" s="59">
        <f t="shared" si="33"/>
        <v>19</v>
      </c>
      <c r="L71" s="60">
        <f t="shared" si="33"/>
        <v>19</v>
      </c>
      <c r="M71" s="60">
        <f t="shared" si="33"/>
        <v>38</v>
      </c>
      <c r="N71" s="59">
        <f t="shared" si="33"/>
        <v>1494</v>
      </c>
      <c r="O71" s="60">
        <f t="shared" si="33"/>
        <v>1205</v>
      </c>
      <c r="P71" s="60">
        <f t="shared" si="33"/>
        <v>2699</v>
      </c>
      <c r="Q71" s="59">
        <f t="shared" si="33"/>
        <v>3017</v>
      </c>
      <c r="R71" s="60">
        <f t="shared" si="33"/>
        <v>2982</v>
      </c>
      <c r="S71" s="61">
        <f t="shared" si="30"/>
        <v>5999</v>
      </c>
      <c r="T71" s="141">
        <f t="shared" si="19"/>
        <v>64.109647258818526</v>
      </c>
      <c r="U71" s="142">
        <f t="shared" si="19"/>
        <v>60.832313341493268</v>
      </c>
      <c r="V71" s="143">
        <f t="shared" si="19"/>
        <v>62.43755203996669</v>
      </c>
      <c r="W71" s="144">
        <f t="shared" si="20"/>
        <v>49.850845210473985</v>
      </c>
      <c r="X71" s="145">
        <f t="shared" si="20"/>
        <v>58.95372233400402</v>
      </c>
      <c r="Y71" s="146">
        <f t="shared" si="20"/>
        <v>54.3757292882147</v>
      </c>
      <c r="Z71" s="261" t="s">
        <v>5</v>
      </c>
      <c r="AA71" s="262"/>
      <c r="AB71" s="141">
        <f t="shared" si="32"/>
        <v>31.746706332341688</v>
      </c>
      <c r="AC71" s="142">
        <f t="shared" si="32"/>
        <v>24.581803345573235</v>
      </c>
      <c r="AD71" s="143">
        <f t="shared" si="32"/>
        <v>28.091174021648623</v>
      </c>
    </row>
    <row r="72" spans="1:30" s="25" customFormat="1" ht="12" customHeight="1" thickBot="1" x14ac:dyDescent="0.2">
      <c r="A72" s="190" t="s">
        <v>6</v>
      </c>
      <c r="B72" s="163">
        <f>SUM(B61:B71)</f>
        <v>38624</v>
      </c>
      <c r="C72" s="23">
        <f t="shared" ref="C72:R72" si="34">SUM(C61:C71)</f>
        <v>38229</v>
      </c>
      <c r="D72" s="15">
        <f t="shared" si="34"/>
        <v>76853</v>
      </c>
      <c r="E72" s="14">
        <f t="shared" si="34"/>
        <v>6592</v>
      </c>
      <c r="F72" s="15">
        <f t="shared" si="34"/>
        <v>6391</v>
      </c>
      <c r="G72" s="15">
        <f t="shared" si="34"/>
        <v>12983</v>
      </c>
      <c r="H72" s="14">
        <f t="shared" si="34"/>
        <v>4856</v>
      </c>
      <c r="I72" s="15">
        <f t="shared" si="34"/>
        <v>6606</v>
      </c>
      <c r="J72" s="15">
        <f t="shared" si="34"/>
        <v>11462</v>
      </c>
      <c r="K72" s="14">
        <f t="shared" si="34"/>
        <v>172</v>
      </c>
      <c r="L72" s="15">
        <f t="shared" si="34"/>
        <v>161</v>
      </c>
      <c r="M72" s="15">
        <f t="shared" si="34"/>
        <v>333</v>
      </c>
      <c r="N72" s="14">
        <f t="shared" si="34"/>
        <v>11298</v>
      </c>
      <c r="O72" s="15">
        <f t="shared" si="34"/>
        <v>9360</v>
      </c>
      <c r="P72" s="15">
        <f t="shared" si="34"/>
        <v>20658</v>
      </c>
      <c r="Q72" s="14">
        <f t="shared" si="34"/>
        <v>22918</v>
      </c>
      <c r="R72" s="15">
        <f t="shared" si="34"/>
        <v>22518</v>
      </c>
      <c r="S72" s="16">
        <f>SUM(S61:S71)</f>
        <v>45436</v>
      </c>
      <c r="T72" s="148">
        <f t="shared" si="19"/>
        <v>59.336164043082022</v>
      </c>
      <c r="U72" s="149">
        <f t="shared" si="19"/>
        <v>58.902927097229849</v>
      </c>
      <c r="V72" s="150">
        <f t="shared" si="19"/>
        <v>59.120658920276369</v>
      </c>
      <c r="W72" s="151">
        <f t="shared" si="20"/>
        <v>49.952002792564798</v>
      </c>
      <c r="X72" s="152">
        <f t="shared" si="20"/>
        <v>57.718269828581583</v>
      </c>
      <c r="Y72" s="153">
        <f t="shared" si="20"/>
        <v>53.800950787921472</v>
      </c>
      <c r="Z72" s="263" t="s">
        <v>6</v>
      </c>
      <c r="AA72" s="264"/>
      <c r="AB72" s="148">
        <f t="shared" si="32"/>
        <v>29.251242750621376</v>
      </c>
      <c r="AC72" s="149">
        <f t="shared" si="32"/>
        <v>24.484030448089147</v>
      </c>
      <c r="AD72" s="150">
        <f t="shared" si="32"/>
        <v>26.87988757758318</v>
      </c>
    </row>
    <row r="73" spans="1:30" s="147" customFormat="1" ht="12" customHeight="1" thickBot="1" x14ac:dyDescent="0.2">
      <c r="A73" s="191" t="s">
        <v>22</v>
      </c>
      <c r="B73" s="189">
        <v>18</v>
      </c>
      <c r="C73" s="66">
        <v>32</v>
      </c>
      <c r="D73" s="66">
        <f>SUM(B73:C73)</f>
        <v>50</v>
      </c>
      <c r="E73" s="154" t="s">
        <v>24</v>
      </c>
      <c r="F73" s="64" t="s">
        <v>24</v>
      </c>
      <c r="G73" s="63" t="s">
        <v>24</v>
      </c>
      <c r="H73" s="155" t="s">
        <v>24</v>
      </c>
      <c r="I73" s="64" t="s">
        <v>24</v>
      </c>
      <c r="J73" s="63" t="s">
        <v>24</v>
      </c>
      <c r="K73" s="154" t="s">
        <v>24</v>
      </c>
      <c r="L73" s="155" t="s">
        <v>24</v>
      </c>
      <c r="M73" s="64" t="s">
        <v>24</v>
      </c>
      <c r="N73" s="65">
        <v>4</v>
      </c>
      <c r="O73" s="66">
        <v>4</v>
      </c>
      <c r="P73" s="66">
        <f>SUM(N73:O73)</f>
        <v>8</v>
      </c>
      <c r="Q73" s="156">
        <f t="shared" ref="Q73:R73" si="35">SUMIF($E$4:$P$4,Q$4,$E73:$P73)</f>
        <v>4</v>
      </c>
      <c r="R73" s="157">
        <f t="shared" si="35"/>
        <v>4</v>
      </c>
      <c r="S73" s="62">
        <f>SUM(Q73:R73)</f>
        <v>8</v>
      </c>
      <c r="T73" s="158">
        <f t="shared" si="19"/>
        <v>22.222222222222221</v>
      </c>
      <c r="U73" s="159">
        <f t="shared" si="19"/>
        <v>12.5</v>
      </c>
      <c r="V73" s="160">
        <f t="shared" si="19"/>
        <v>16</v>
      </c>
      <c r="W73" s="154" t="s">
        <v>24</v>
      </c>
      <c r="X73" s="64" t="s">
        <v>24</v>
      </c>
      <c r="Y73" s="77" t="s">
        <v>24</v>
      </c>
      <c r="Z73" s="191" t="s">
        <v>22</v>
      </c>
      <c r="AA73" s="67"/>
      <c r="AB73" s="148">
        <f t="shared" si="32"/>
        <v>22.222222222222221</v>
      </c>
      <c r="AC73" s="149">
        <f t="shared" si="32"/>
        <v>12.5</v>
      </c>
      <c r="AD73" s="150">
        <f t="shared" si="32"/>
        <v>16</v>
      </c>
    </row>
    <row r="74" spans="1:30" s="147" customFormat="1" ht="12" customHeight="1" thickBot="1" x14ac:dyDescent="0.2">
      <c r="A74" s="206" t="s">
        <v>135</v>
      </c>
      <c r="B74" s="249" t="s">
        <v>136</v>
      </c>
      <c r="C74" s="240" t="s">
        <v>136</v>
      </c>
      <c r="D74" s="246" t="s">
        <v>136</v>
      </c>
      <c r="E74" s="244">
        <v>1</v>
      </c>
      <c r="F74" s="240">
        <v>0</v>
      </c>
      <c r="G74" s="245">
        <f>SUM(E74:F74)</f>
        <v>1</v>
      </c>
      <c r="H74" s="243" t="s">
        <v>136</v>
      </c>
      <c r="I74" s="240" t="s">
        <v>136</v>
      </c>
      <c r="J74" s="246" t="s">
        <v>136</v>
      </c>
      <c r="K74" s="244" t="s">
        <v>136</v>
      </c>
      <c r="L74" s="240" t="s">
        <v>136</v>
      </c>
      <c r="M74" s="245" t="s">
        <v>136</v>
      </c>
      <c r="N74" s="243" t="s">
        <v>136</v>
      </c>
      <c r="O74" s="240" t="s">
        <v>136</v>
      </c>
      <c r="P74" s="246" t="s">
        <v>136</v>
      </c>
      <c r="Q74" s="247">
        <v>1</v>
      </c>
      <c r="R74" s="241">
        <v>0</v>
      </c>
      <c r="S74" s="248">
        <f>SUM(Q74:R74)</f>
        <v>1</v>
      </c>
      <c r="T74" s="250" t="s">
        <v>136</v>
      </c>
      <c r="U74" s="251" t="s">
        <v>136</v>
      </c>
      <c r="V74" s="252" t="s">
        <v>136</v>
      </c>
      <c r="W74" s="244" t="s">
        <v>136</v>
      </c>
      <c r="X74" s="240" t="s">
        <v>136</v>
      </c>
      <c r="Y74" s="242" t="s">
        <v>136</v>
      </c>
      <c r="Z74" s="67"/>
    </row>
    <row r="75" spans="1:30" ht="12" customHeight="1" thickBot="1" x14ac:dyDescent="0.2">
      <c r="A75" s="253" t="s">
        <v>23</v>
      </c>
      <c r="B75" s="233">
        <f t="shared" ref="B75:R75" si="36">B72+B73</f>
        <v>38642</v>
      </c>
      <c r="C75" s="234">
        <f t="shared" si="36"/>
        <v>38261</v>
      </c>
      <c r="D75" s="235">
        <f t="shared" si="36"/>
        <v>76903</v>
      </c>
      <c r="E75" s="60">
        <f t="shared" si="36"/>
        <v>6592</v>
      </c>
      <c r="F75" s="234">
        <f t="shared" si="36"/>
        <v>6391</v>
      </c>
      <c r="G75" s="235">
        <f>G72+G73+G74</f>
        <v>12984</v>
      </c>
      <c r="H75" s="60">
        <f t="shared" si="36"/>
        <v>4856</v>
      </c>
      <c r="I75" s="234">
        <f t="shared" si="36"/>
        <v>6606</v>
      </c>
      <c r="J75" s="235">
        <f t="shared" si="36"/>
        <v>11462</v>
      </c>
      <c r="K75" s="236">
        <f t="shared" si="36"/>
        <v>172</v>
      </c>
      <c r="L75" s="237">
        <f t="shared" si="36"/>
        <v>161</v>
      </c>
      <c r="M75" s="235">
        <f t="shared" si="36"/>
        <v>333</v>
      </c>
      <c r="N75" s="60">
        <f t="shared" si="36"/>
        <v>11302</v>
      </c>
      <c r="O75" s="234">
        <f t="shared" si="36"/>
        <v>9364</v>
      </c>
      <c r="P75" s="235">
        <f t="shared" si="36"/>
        <v>20666</v>
      </c>
      <c r="Q75" s="60">
        <f t="shared" si="36"/>
        <v>22922</v>
      </c>
      <c r="R75" s="238">
        <f t="shared" si="36"/>
        <v>22522</v>
      </c>
      <c r="S75" s="235">
        <f>S72+S73+S74</f>
        <v>45445</v>
      </c>
      <c r="T75" s="141">
        <f t="shared" si="19"/>
        <v>59.318875834584126</v>
      </c>
      <c r="U75" s="142">
        <f t="shared" si="19"/>
        <v>58.864117508690313</v>
      </c>
      <c r="V75" s="143">
        <f t="shared" si="19"/>
        <v>59.093923514037158</v>
      </c>
      <c r="W75" s="141">
        <f>(E75+H75)/Q75*100</f>
        <v>49.943285926184451</v>
      </c>
      <c r="X75" s="142">
        <f>(F75+I75)/R75*100</f>
        <v>57.708018826036763</v>
      </c>
      <c r="Y75" s="239">
        <f>(G75+J75)/S75*100</f>
        <v>53.792496424249094</v>
      </c>
      <c r="AB75" s="148">
        <f t="shared" ref="AB75" si="37">N75/B75*100</f>
        <v>29.247968531649498</v>
      </c>
      <c r="AC75" s="149">
        <f t="shared" ref="AC75" si="38">O75/C75*100</f>
        <v>24.474007474974517</v>
      </c>
      <c r="AD75" s="150">
        <f t="shared" ref="AD75" si="39">P75/D75*100</f>
        <v>26.872813804402952</v>
      </c>
    </row>
  </sheetData>
  <mergeCells count="21">
    <mergeCell ref="Q3:S3"/>
    <mergeCell ref="T3:V3"/>
    <mergeCell ref="W3:Y3"/>
    <mergeCell ref="Z61:AA61"/>
    <mergeCell ref="Z62:AA62"/>
    <mergeCell ref="B3:D3"/>
    <mergeCell ref="E3:G3"/>
    <mergeCell ref="H3:J3"/>
    <mergeCell ref="K3:M3"/>
    <mergeCell ref="N3:P3"/>
    <mergeCell ref="AB3:AD3"/>
    <mergeCell ref="Z71:AA71"/>
    <mergeCell ref="Z72:AA72"/>
    <mergeCell ref="Z65:AA65"/>
    <mergeCell ref="Z66:AA66"/>
    <mergeCell ref="Z67:AA67"/>
    <mergeCell ref="Z68:AA68"/>
    <mergeCell ref="Z69:AA69"/>
    <mergeCell ref="Z70:AA70"/>
    <mergeCell ref="Z64:AA64"/>
    <mergeCell ref="Z63:AA63"/>
  </mergeCells>
  <phoneticPr fontId="2"/>
  <dataValidations count="3">
    <dataValidation type="whole" allowBlank="1" showInputMessage="1" showErrorMessage="1" errorTitle="入力不可" error="入力してはいけません。_x000a_" sqref="W73:Y73 E73:M73" xr:uid="{00000000-0002-0000-0100-000000000000}">
      <formula1>0</formula1>
      <formula2>0</formula2>
    </dataValidation>
    <dataValidation allowBlank="1" showInputMessage="1" showErrorMessage="1" errorTitle="入力不可" error="入力してはけません。_x000a_" sqref="B73:C73" xr:uid="{00000000-0002-0000-0100-000001000000}"/>
    <dataValidation type="textLength" allowBlank="1" showInputMessage="1" showErrorMessage="1" errorTitle="入力不可" error="入力してはけません。_x000a_" sqref="G5:G60 M5:M60 S73 D5:D60 J5:J60 P73 S5:S60 P5:P60 D73" xr:uid="{00000000-0002-0000-0100-000002000000}">
      <formula1>0</formula1>
      <formula2>0</formula2>
    </dataValidation>
  </dataValidations>
  <printOptions verticalCentered="1"/>
  <pageMargins left="1.1023622047244095" right="0.31496062992125984" top="0.11811023622047245" bottom="0.11811023622047245" header="0.51181102362204722" footer="0.51181102362204722"/>
  <pageSetup paperSize="8" scale="9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1B51B-AEE0-47B6-BF8C-F8AC653574ED}">
  <sheetPr syncVertical="1" syncRef="B5" transitionEvaluation="1">
    <tabColor rgb="FF92D050"/>
  </sheetPr>
  <dimension ref="A1:AC74"/>
  <sheetViews>
    <sheetView showGridLines="0" view="pageBreakPreview" zoomScaleNormal="100" zoomScaleSheetLayoutView="100" workbookViewId="0">
      <pane xSplit="1" ySplit="4" topLeftCell="B5" activePane="bottomRight" state="frozenSplit"/>
      <selection activeCell="C30" sqref="C30"/>
      <selection pane="topRight" activeCell="C30" sqref="C30"/>
      <selection pane="bottomLeft" activeCell="C30" sqref="C30"/>
      <selection pane="bottomRight"/>
    </sheetView>
  </sheetViews>
  <sheetFormatPr defaultColWidth="10.625" defaultRowHeight="13.5" x14ac:dyDescent="0.15"/>
  <cols>
    <col min="1" max="1" width="11.125" style="25" customWidth="1"/>
    <col min="2" max="4" width="7.125" style="78" customWidth="1"/>
    <col min="5" max="6" width="6.5" style="78" customWidth="1"/>
    <col min="7" max="7" width="6.5" style="78" bestFit="1" customWidth="1"/>
    <col min="8" max="9" width="6.5" style="78" customWidth="1"/>
    <col min="10" max="10" width="7.125" style="78" customWidth="1"/>
    <col min="11" max="13" width="4.625" style="78" customWidth="1"/>
    <col min="14" max="25" width="7.125" style="78" customWidth="1"/>
    <col min="26" max="26" width="11.125" style="78" customWidth="1"/>
    <col min="27" max="29" width="6.5" style="78" bestFit="1" customWidth="1"/>
    <col min="30" max="16384" width="10.625" style="78"/>
  </cols>
  <sheetData>
    <row r="1" spans="1:29" x14ac:dyDescent="0.15">
      <c r="A1" s="207" t="s">
        <v>134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</row>
    <row r="2" spans="1:29" s="25" customFormat="1" ht="4.5" customHeight="1" thickBot="1" x14ac:dyDescent="0.2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</row>
    <row r="3" spans="1:29" s="25" customFormat="1" ht="12" customHeight="1" thickBot="1" x14ac:dyDescent="0.2">
      <c r="A3" s="210"/>
      <c r="B3" s="256" t="s">
        <v>132</v>
      </c>
      <c r="C3" s="257"/>
      <c r="D3" s="258"/>
      <c r="E3" s="259" t="s">
        <v>94</v>
      </c>
      <c r="F3" s="254"/>
      <c r="G3" s="254"/>
      <c r="H3" s="254" t="s">
        <v>7</v>
      </c>
      <c r="I3" s="254"/>
      <c r="J3" s="254"/>
      <c r="K3" s="254" t="s">
        <v>8</v>
      </c>
      <c r="L3" s="254"/>
      <c r="M3" s="254"/>
      <c r="N3" s="254" t="s">
        <v>9</v>
      </c>
      <c r="O3" s="254"/>
      <c r="P3" s="254"/>
      <c r="Q3" s="254" t="s">
        <v>10</v>
      </c>
      <c r="R3" s="254"/>
      <c r="S3" s="254"/>
      <c r="T3" s="254" t="s">
        <v>21</v>
      </c>
      <c r="U3" s="254"/>
      <c r="V3" s="254"/>
      <c r="W3" s="254" t="s">
        <v>25</v>
      </c>
      <c r="X3" s="254"/>
      <c r="Y3" s="255"/>
      <c r="Z3" s="210"/>
      <c r="AA3" s="254" t="s">
        <v>95</v>
      </c>
      <c r="AB3" s="254"/>
      <c r="AC3" s="254"/>
    </row>
    <row r="4" spans="1:29" s="25" customFormat="1" ht="12" customHeight="1" thickBot="1" x14ac:dyDescent="0.2">
      <c r="A4" s="211" t="s">
        <v>82</v>
      </c>
      <c r="B4" s="212" t="s">
        <v>1</v>
      </c>
      <c r="C4" s="213" t="s">
        <v>2</v>
      </c>
      <c r="D4" s="214" t="s">
        <v>3</v>
      </c>
      <c r="E4" s="215" t="s">
        <v>1</v>
      </c>
      <c r="F4" s="216" t="s">
        <v>2</v>
      </c>
      <c r="G4" s="216" t="s">
        <v>3</v>
      </c>
      <c r="H4" s="215" t="s">
        <v>1</v>
      </c>
      <c r="I4" s="216" t="s">
        <v>2</v>
      </c>
      <c r="J4" s="216" t="s">
        <v>3</v>
      </c>
      <c r="K4" s="215" t="s">
        <v>1</v>
      </c>
      <c r="L4" s="216" t="s">
        <v>2</v>
      </c>
      <c r="M4" s="216" t="s">
        <v>3</v>
      </c>
      <c r="N4" s="215" t="s">
        <v>1</v>
      </c>
      <c r="O4" s="216" t="s">
        <v>2</v>
      </c>
      <c r="P4" s="216" t="s">
        <v>3</v>
      </c>
      <c r="Q4" s="215" t="s">
        <v>1</v>
      </c>
      <c r="R4" s="216" t="s">
        <v>2</v>
      </c>
      <c r="S4" s="217" t="s">
        <v>3</v>
      </c>
      <c r="T4" s="215" t="s">
        <v>1</v>
      </c>
      <c r="U4" s="216" t="s">
        <v>2</v>
      </c>
      <c r="V4" s="217" t="s">
        <v>3</v>
      </c>
      <c r="W4" s="215" t="s">
        <v>1</v>
      </c>
      <c r="X4" s="216" t="s">
        <v>2</v>
      </c>
      <c r="Y4" s="218" t="s">
        <v>3</v>
      </c>
      <c r="Z4" s="219" t="s">
        <v>82</v>
      </c>
      <c r="AA4" s="215" t="s">
        <v>1</v>
      </c>
      <c r="AB4" s="216" t="s">
        <v>2</v>
      </c>
      <c r="AC4" s="217" t="s">
        <v>3</v>
      </c>
    </row>
    <row r="5" spans="1:29" s="86" customFormat="1" ht="12" customHeight="1" x14ac:dyDescent="0.15">
      <c r="A5" s="192" t="s">
        <v>26</v>
      </c>
      <c r="B5" s="166">
        <v>2117</v>
      </c>
      <c r="C5" s="167">
        <v>2178</v>
      </c>
      <c r="D5" s="34">
        <f t="shared" ref="D5:D60" si="0">SUM(B5:C5)</f>
        <v>4295</v>
      </c>
      <c r="E5" s="166">
        <v>320</v>
      </c>
      <c r="F5" s="167">
        <v>320</v>
      </c>
      <c r="G5" s="34">
        <f t="shared" ref="G5:G60" si="1">SUM(E5:F5)</f>
        <v>640</v>
      </c>
      <c r="H5" s="166">
        <v>243</v>
      </c>
      <c r="I5" s="167">
        <v>351</v>
      </c>
      <c r="J5" s="34">
        <f t="shared" ref="J5:J60" si="2">SUM(H5:I5)</f>
        <v>594</v>
      </c>
      <c r="K5" s="166">
        <v>7</v>
      </c>
      <c r="L5" s="167">
        <v>8</v>
      </c>
      <c r="M5" s="34">
        <f t="shared" ref="M5:M60" si="3">SUM(K5:L5)</f>
        <v>15</v>
      </c>
      <c r="N5" s="166">
        <v>567</v>
      </c>
      <c r="O5" s="167">
        <v>494</v>
      </c>
      <c r="P5" s="34">
        <f t="shared" ref="P5:P60" si="4">SUM(N5:O5)</f>
        <v>1061</v>
      </c>
      <c r="Q5" s="80">
        <f>SUMIF($E$4:$P$4,Q$4,$E5:$P5)</f>
        <v>1137</v>
      </c>
      <c r="R5" s="81">
        <f>SUMIF($E$4:$P$4,R$4,$E5:$P5)</f>
        <v>1173</v>
      </c>
      <c r="S5" s="35">
        <f t="shared" ref="S5:S68" si="5">SUM(Q5:R5)</f>
        <v>2310</v>
      </c>
      <c r="T5" s="82">
        <f>Q5/B5*100</f>
        <v>53.708077468115256</v>
      </c>
      <c r="U5" s="83">
        <f>R5/C5*100</f>
        <v>53.856749311294763</v>
      </c>
      <c r="V5" s="84">
        <f>S5/D5*100</f>
        <v>53.783469150174625</v>
      </c>
      <c r="W5" s="82">
        <f>(E5+H5)/Q5*100</f>
        <v>49.51627088830255</v>
      </c>
      <c r="X5" s="83">
        <f>(F5+I5)/R5*100</f>
        <v>57.203751065643651</v>
      </c>
      <c r="Y5" s="85">
        <f>(G5+J5)/S5*100</f>
        <v>53.419913419913421</v>
      </c>
      <c r="Z5" s="220" t="s">
        <v>96</v>
      </c>
      <c r="AA5" s="82">
        <f>N5/B5*100</f>
        <v>26.783183750590457</v>
      </c>
      <c r="AB5" s="83">
        <f t="shared" ref="AB5:AC60" si="6">O5/C5*100</f>
        <v>22.681359044995407</v>
      </c>
      <c r="AC5" s="84">
        <f>P5/D5*100</f>
        <v>24.703143189755529</v>
      </c>
    </row>
    <row r="6" spans="1:29" ht="12" customHeight="1" x14ac:dyDescent="0.15">
      <c r="A6" s="193" t="s">
        <v>27</v>
      </c>
      <c r="B6" s="168">
        <v>1083</v>
      </c>
      <c r="C6" s="169">
        <v>1017</v>
      </c>
      <c r="D6" s="1">
        <f t="shared" si="0"/>
        <v>2100</v>
      </c>
      <c r="E6" s="168">
        <v>224</v>
      </c>
      <c r="F6" s="169">
        <v>252</v>
      </c>
      <c r="G6" s="1">
        <f t="shared" si="1"/>
        <v>476</v>
      </c>
      <c r="H6" s="168">
        <v>68</v>
      </c>
      <c r="I6" s="169">
        <v>110</v>
      </c>
      <c r="J6" s="1">
        <f t="shared" si="2"/>
        <v>178</v>
      </c>
      <c r="K6" s="168">
        <v>6</v>
      </c>
      <c r="L6" s="169">
        <v>3</v>
      </c>
      <c r="M6" s="1">
        <f t="shared" si="3"/>
        <v>9</v>
      </c>
      <c r="N6" s="168">
        <v>280</v>
      </c>
      <c r="O6" s="169">
        <v>215</v>
      </c>
      <c r="P6" s="1">
        <f t="shared" si="4"/>
        <v>495</v>
      </c>
      <c r="Q6" s="87">
        <f t="shared" ref="Q6:R37" si="7">SUMIF($E$4:$P$4,Q$4,$E6:$P6)</f>
        <v>578</v>
      </c>
      <c r="R6" s="88">
        <f t="shared" si="7"/>
        <v>580</v>
      </c>
      <c r="S6" s="2">
        <f t="shared" si="5"/>
        <v>1158</v>
      </c>
      <c r="T6" s="89">
        <f t="shared" ref="T6:V58" si="8">Q6/B6*100</f>
        <v>53.370267774699911</v>
      </c>
      <c r="U6" s="90">
        <f t="shared" si="8"/>
        <v>57.030481809242872</v>
      </c>
      <c r="V6" s="91">
        <f t="shared" si="8"/>
        <v>55.142857142857139</v>
      </c>
      <c r="W6" s="89">
        <f t="shared" ref="W6:Y58" si="9">(E6+H6)/Q6*100</f>
        <v>50.51903114186851</v>
      </c>
      <c r="X6" s="90">
        <f t="shared" si="9"/>
        <v>62.413793103448278</v>
      </c>
      <c r="Y6" s="92">
        <f t="shared" si="9"/>
        <v>56.476683937823836</v>
      </c>
      <c r="Z6" s="221" t="s">
        <v>27</v>
      </c>
      <c r="AA6" s="89">
        <f t="shared" ref="AA6:AC69" si="10">N6/B6*100</f>
        <v>25.85410895660203</v>
      </c>
      <c r="AB6" s="90">
        <f t="shared" si="6"/>
        <v>21.140609636184855</v>
      </c>
      <c r="AC6" s="91">
        <f t="shared" si="6"/>
        <v>23.571428571428569</v>
      </c>
    </row>
    <row r="7" spans="1:29" s="86" customFormat="1" ht="12" customHeight="1" x14ac:dyDescent="0.15">
      <c r="A7" s="194" t="s">
        <v>28</v>
      </c>
      <c r="B7" s="170">
        <v>2796</v>
      </c>
      <c r="C7" s="171">
        <v>2638</v>
      </c>
      <c r="D7" s="38">
        <f t="shared" si="0"/>
        <v>5434</v>
      </c>
      <c r="E7" s="170">
        <v>618</v>
      </c>
      <c r="F7" s="171">
        <v>596</v>
      </c>
      <c r="G7" s="38">
        <f t="shared" si="1"/>
        <v>1214</v>
      </c>
      <c r="H7" s="170">
        <v>242</v>
      </c>
      <c r="I7" s="171">
        <v>338</v>
      </c>
      <c r="J7" s="38">
        <f t="shared" si="2"/>
        <v>580</v>
      </c>
      <c r="K7" s="170">
        <v>11</v>
      </c>
      <c r="L7" s="171">
        <v>14</v>
      </c>
      <c r="M7" s="38">
        <f t="shared" si="3"/>
        <v>25</v>
      </c>
      <c r="N7" s="170">
        <v>621</v>
      </c>
      <c r="O7" s="171">
        <v>489</v>
      </c>
      <c r="P7" s="38">
        <f t="shared" si="4"/>
        <v>1110</v>
      </c>
      <c r="Q7" s="93">
        <f t="shared" si="7"/>
        <v>1492</v>
      </c>
      <c r="R7" s="94">
        <f t="shared" si="7"/>
        <v>1437</v>
      </c>
      <c r="S7" s="39">
        <f t="shared" si="5"/>
        <v>2929</v>
      </c>
      <c r="T7" s="95">
        <f t="shared" si="8"/>
        <v>53.361945636623751</v>
      </c>
      <c r="U7" s="96">
        <f t="shared" si="8"/>
        <v>54.473085670962853</v>
      </c>
      <c r="V7" s="97">
        <f t="shared" si="8"/>
        <v>53.901361796098634</v>
      </c>
      <c r="W7" s="95">
        <f t="shared" si="9"/>
        <v>57.640750670241289</v>
      </c>
      <c r="X7" s="96">
        <f t="shared" si="9"/>
        <v>64.996520528879614</v>
      </c>
      <c r="Y7" s="98">
        <f t="shared" si="9"/>
        <v>61.249573233185387</v>
      </c>
      <c r="Z7" s="222" t="s">
        <v>28</v>
      </c>
      <c r="AA7" s="95">
        <f t="shared" si="10"/>
        <v>22.210300429184549</v>
      </c>
      <c r="AB7" s="96">
        <f t="shared" si="6"/>
        <v>18.53677028051554</v>
      </c>
      <c r="AC7" s="97">
        <f t="shared" si="6"/>
        <v>20.426941479573056</v>
      </c>
    </row>
    <row r="8" spans="1:29" ht="12" customHeight="1" x14ac:dyDescent="0.15">
      <c r="A8" s="193" t="s">
        <v>29</v>
      </c>
      <c r="B8" s="168">
        <v>803</v>
      </c>
      <c r="C8" s="169">
        <v>795</v>
      </c>
      <c r="D8" s="1">
        <f t="shared" si="0"/>
        <v>1598</v>
      </c>
      <c r="E8" s="168">
        <v>177</v>
      </c>
      <c r="F8" s="169">
        <v>191</v>
      </c>
      <c r="G8" s="1">
        <f t="shared" si="1"/>
        <v>368</v>
      </c>
      <c r="H8" s="168">
        <v>68</v>
      </c>
      <c r="I8" s="169">
        <v>88</v>
      </c>
      <c r="J8" s="1">
        <f t="shared" si="2"/>
        <v>156</v>
      </c>
      <c r="K8" s="168">
        <v>3</v>
      </c>
      <c r="L8" s="169">
        <v>1</v>
      </c>
      <c r="M8" s="1">
        <f t="shared" si="3"/>
        <v>4</v>
      </c>
      <c r="N8" s="168">
        <v>251</v>
      </c>
      <c r="O8" s="169">
        <v>190</v>
      </c>
      <c r="P8" s="1">
        <f t="shared" si="4"/>
        <v>441</v>
      </c>
      <c r="Q8" s="87">
        <f t="shared" si="7"/>
        <v>499</v>
      </c>
      <c r="R8" s="88">
        <f t="shared" si="7"/>
        <v>470</v>
      </c>
      <c r="S8" s="2">
        <f t="shared" si="5"/>
        <v>969</v>
      </c>
      <c r="T8" s="89">
        <f t="shared" si="8"/>
        <v>62.141967621419681</v>
      </c>
      <c r="U8" s="90">
        <f t="shared" si="8"/>
        <v>59.119496855345908</v>
      </c>
      <c r="V8" s="91">
        <f t="shared" si="8"/>
        <v>60.638297872340431</v>
      </c>
      <c r="W8" s="89">
        <f t="shared" si="9"/>
        <v>49.098196392785567</v>
      </c>
      <c r="X8" s="90">
        <f t="shared" si="9"/>
        <v>59.361702127659576</v>
      </c>
      <c r="Y8" s="92">
        <f t="shared" si="9"/>
        <v>54.076367389060884</v>
      </c>
      <c r="Z8" s="221" t="s">
        <v>29</v>
      </c>
      <c r="AA8" s="89">
        <f t="shared" si="10"/>
        <v>31.257783312577832</v>
      </c>
      <c r="AB8" s="90">
        <f t="shared" si="6"/>
        <v>23.89937106918239</v>
      </c>
      <c r="AC8" s="91">
        <f t="shared" si="6"/>
        <v>27.596996245306631</v>
      </c>
    </row>
    <row r="9" spans="1:29" s="86" customFormat="1" ht="12" customHeight="1" x14ac:dyDescent="0.15">
      <c r="A9" s="194" t="s">
        <v>30</v>
      </c>
      <c r="B9" s="170">
        <v>1699</v>
      </c>
      <c r="C9" s="171">
        <v>1640</v>
      </c>
      <c r="D9" s="38">
        <f t="shared" si="0"/>
        <v>3339</v>
      </c>
      <c r="E9" s="170">
        <v>316</v>
      </c>
      <c r="F9" s="171">
        <v>325</v>
      </c>
      <c r="G9" s="38">
        <f t="shared" si="1"/>
        <v>641</v>
      </c>
      <c r="H9" s="170">
        <v>137</v>
      </c>
      <c r="I9" s="171">
        <v>208</v>
      </c>
      <c r="J9" s="38">
        <f t="shared" si="2"/>
        <v>345</v>
      </c>
      <c r="K9" s="170">
        <v>10</v>
      </c>
      <c r="L9" s="171">
        <v>8</v>
      </c>
      <c r="M9" s="38">
        <f t="shared" si="3"/>
        <v>18</v>
      </c>
      <c r="N9" s="170">
        <v>521</v>
      </c>
      <c r="O9" s="171">
        <v>459</v>
      </c>
      <c r="P9" s="38">
        <f t="shared" si="4"/>
        <v>980</v>
      </c>
      <c r="Q9" s="93">
        <f t="shared" si="7"/>
        <v>984</v>
      </c>
      <c r="R9" s="94">
        <f t="shared" si="7"/>
        <v>1000</v>
      </c>
      <c r="S9" s="39">
        <f t="shared" si="5"/>
        <v>1984</v>
      </c>
      <c r="T9" s="95">
        <f t="shared" si="8"/>
        <v>57.916421424367272</v>
      </c>
      <c r="U9" s="96">
        <f t="shared" si="8"/>
        <v>60.975609756097562</v>
      </c>
      <c r="V9" s="97">
        <f t="shared" si="8"/>
        <v>59.418987720874519</v>
      </c>
      <c r="W9" s="95">
        <f t="shared" si="9"/>
        <v>46.036585365853661</v>
      </c>
      <c r="X9" s="96">
        <f t="shared" si="9"/>
        <v>53.300000000000004</v>
      </c>
      <c r="Y9" s="98">
        <f t="shared" si="9"/>
        <v>49.697580645161288</v>
      </c>
      <c r="Z9" s="222" t="s">
        <v>30</v>
      </c>
      <c r="AA9" s="95">
        <f t="shared" si="10"/>
        <v>30.665097115950559</v>
      </c>
      <c r="AB9" s="96">
        <f t="shared" si="6"/>
        <v>27.987804878048784</v>
      </c>
      <c r="AC9" s="97">
        <f t="shared" si="6"/>
        <v>29.350104821802937</v>
      </c>
    </row>
    <row r="10" spans="1:29" ht="12" customHeight="1" x14ac:dyDescent="0.15">
      <c r="A10" s="193" t="s">
        <v>31</v>
      </c>
      <c r="B10" s="168">
        <v>568</v>
      </c>
      <c r="C10" s="169">
        <v>574</v>
      </c>
      <c r="D10" s="1">
        <f t="shared" si="0"/>
        <v>1142</v>
      </c>
      <c r="E10" s="168">
        <v>122</v>
      </c>
      <c r="F10" s="169">
        <v>149</v>
      </c>
      <c r="G10" s="1">
        <f t="shared" si="1"/>
        <v>271</v>
      </c>
      <c r="H10" s="168">
        <v>29</v>
      </c>
      <c r="I10" s="169">
        <v>43</v>
      </c>
      <c r="J10" s="1">
        <f t="shared" si="2"/>
        <v>72</v>
      </c>
      <c r="K10" s="168">
        <v>3</v>
      </c>
      <c r="L10" s="169">
        <v>1</v>
      </c>
      <c r="M10" s="1">
        <f t="shared" si="3"/>
        <v>4</v>
      </c>
      <c r="N10" s="168">
        <v>164</v>
      </c>
      <c r="O10" s="169">
        <v>124</v>
      </c>
      <c r="P10" s="1">
        <f t="shared" si="4"/>
        <v>288</v>
      </c>
      <c r="Q10" s="87">
        <f t="shared" si="7"/>
        <v>318</v>
      </c>
      <c r="R10" s="88">
        <f t="shared" si="7"/>
        <v>317</v>
      </c>
      <c r="S10" s="2">
        <f t="shared" si="5"/>
        <v>635</v>
      </c>
      <c r="T10" s="89">
        <f t="shared" si="8"/>
        <v>55.985915492957751</v>
      </c>
      <c r="U10" s="90">
        <f t="shared" si="8"/>
        <v>55.226480836236938</v>
      </c>
      <c r="V10" s="91">
        <f t="shared" si="8"/>
        <v>55.604203152364271</v>
      </c>
      <c r="W10" s="89">
        <f t="shared" si="9"/>
        <v>47.484276729559753</v>
      </c>
      <c r="X10" s="90">
        <f t="shared" si="9"/>
        <v>60.56782334384858</v>
      </c>
      <c r="Y10" s="92">
        <f t="shared" si="9"/>
        <v>54.015748031496059</v>
      </c>
      <c r="Z10" s="221" t="s">
        <v>31</v>
      </c>
      <c r="AA10" s="89">
        <f t="shared" si="10"/>
        <v>28.87323943661972</v>
      </c>
      <c r="AB10" s="90">
        <f t="shared" si="6"/>
        <v>21.602787456445995</v>
      </c>
      <c r="AC10" s="91">
        <f t="shared" si="6"/>
        <v>25.218914185639228</v>
      </c>
    </row>
    <row r="11" spans="1:29" s="86" customFormat="1" ht="12" customHeight="1" x14ac:dyDescent="0.15">
      <c r="A11" s="194" t="s">
        <v>32</v>
      </c>
      <c r="B11" s="170">
        <v>1892</v>
      </c>
      <c r="C11" s="171">
        <v>1821</v>
      </c>
      <c r="D11" s="38">
        <f t="shared" si="0"/>
        <v>3713</v>
      </c>
      <c r="E11" s="170">
        <v>254</v>
      </c>
      <c r="F11" s="171">
        <v>283</v>
      </c>
      <c r="G11" s="38">
        <f t="shared" si="1"/>
        <v>537</v>
      </c>
      <c r="H11" s="170">
        <v>127</v>
      </c>
      <c r="I11" s="171">
        <v>215</v>
      </c>
      <c r="J11" s="38">
        <f t="shared" si="2"/>
        <v>342</v>
      </c>
      <c r="K11" s="170">
        <v>6</v>
      </c>
      <c r="L11" s="171">
        <v>4</v>
      </c>
      <c r="M11" s="38">
        <f t="shared" si="3"/>
        <v>10</v>
      </c>
      <c r="N11" s="170">
        <v>643</v>
      </c>
      <c r="O11" s="171">
        <v>562</v>
      </c>
      <c r="P11" s="38">
        <f t="shared" si="4"/>
        <v>1205</v>
      </c>
      <c r="Q11" s="93">
        <f t="shared" si="7"/>
        <v>1030</v>
      </c>
      <c r="R11" s="94">
        <f t="shared" si="7"/>
        <v>1064</v>
      </c>
      <c r="S11" s="39">
        <f t="shared" si="5"/>
        <v>2094</v>
      </c>
      <c r="T11" s="95">
        <f t="shared" si="8"/>
        <v>54.439746300211411</v>
      </c>
      <c r="U11" s="96">
        <f t="shared" si="8"/>
        <v>58.429434376716095</v>
      </c>
      <c r="V11" s="97">
        <f t="shared" si="8"/>
        <v>56.396444923242662</v>
      </c>
      <c r="W11" s="95">
        <f t="shared" si="9"/>
        <v>36.990291262135919</v>
      </c>
      <c r="X11" s="96">
        <f t="shared" si="9"/>
        <v>46.804511278195484</v>
      </c>
      <c r="Y11" s="98">
        <f t="shared" si="9"/>
        <v>41.977077363896846</v>
      </c>
      <c r="Z11" s="222" t="s">
        <v>32</v>
      </c>
      <c r="AA11" s="95">
        <f t="shared" si="10"/>
        <v>33.985200845665965</v>
      </c>
      <c r="AB11" s="96">
        <f t="shared" si="6"/>
        <v>30.862163646348161</v>
      </c>
      <c r="AC11" s="97">
        <f t="shared" si="6"/>
        <v>32.453541610557501</v>
      </c>
    </row>
    <row r="12" spans="1:29" ht="12" customHeight="1" x14ac:dyDescent="0.15">
      <c r="A12" s="193" t="s">
        <v>33</v>
      </c>
      <c r="B12" s="168">
        <v>797</v>
      </c>
      <c r="C12" s="169">
        <v>834</v>
      </c>
      <c r="D12" s="1">
        <f t="shared" si="0"/>
        <v>1631</v>
      </c>
      <c r="E12" s="168">
        <v>175</v>
      </c>
      <c r="F12" s="169">
        <v>175</v>
      </c>
      <c r="G12" s="1">
        <f t="shared" si="1"/>
        <v>350</v>
      </c>
      <c r="H12" s="168">
        <v>66</v>
      </c>
      <c r="I12" s="169">
        <v>106</v>
      </c>
      <c r="J12" s="1">
        <f t="shared" si="2"/>
        <v>172</v>
      </c>
      <c r="K12" s="168">
        <v>2</v>
      </c>
      <c r="L12" s="169">
        <v>2</v>
      </c>
      <c r="M12" s="1">
        <f t="shared" si="3"/>
        <v>4</v>
      </c>
      <c r="N12" s="168">
        <v>247</v>
      </c>
      <c r="O12" s="169">
        <v>219</v>
      </c>
      <c r="P12" s="1">
        <f t="shared" si="4"/>
        <v>466</v>
      </c>
      <c r="Q12" s="87">
        <f t="shared" si="7"/>
        <v>490</v>
      </c>
      <c r="R12" s="88">
        <f t="shared" si="7"/>
        <v>502</v>
      </c>
      <c r="S12" s="2">
        <f t="shared" si="5"/>
        <v>992</v>
      </c>
      <c r="T12" s="89">
        <f t="shared" si="8"/>
        <v>61.480552070263485</v>
      </c>
      <c r="U12" s="90">
        <f t="shared" si="8"/>
        <v>60.19184652278178</v>
      </c>
      <c r="V12" s="91">
        <f t="shared" si="8"/>
        <v>60.821581851624771</v>
      </c>
      <c r="W12" s="89">
        <f t="shared" si="9"/>
        <v>49.183673469387756</v>
      </c>
      <c r="X12" s="90">
        <f t="shared" si="9"/>
        <v>55.976095617529879</v>
      </c>
      <c r="Y12" s="92">
        <f t="shared" si="9"/>
        <v>52.620967741935488</v>
      </c>
      <c r="Z12" s="221" t="s">
        <v>33</v>
      </c>
      <c r="AA12" s="89">
        <f t="shared" si="10"/>
        <v>30.991217063989961</v>
      </c>
      <c r="AB12" s="90">
        <f t="shared" si="6"/>
        <v>26.258992805755394</v>
      </c>
      <c r="AC12" s="91">
        <f t="shared" si="6"/>
        <v>28.571428571428569</v>
      </c>
    </row>
    <row r="13" spans="1:29" s="86" customFormat="1" ht="12" customHeight="1" x14ac:dyDescent="0.15">
      <c r="A13" s="194" t="s">
        <v>34</v>
      </c>
      <c r="B13" s="170">
        <v>1474</v>
      </c>
      <c r="C13" s="171">
        <v>1498</v>
      </c>
      <c r="D13" s="38">
        <f t="shared" si="0"/>
        <v>2972</v>
      </c>
      <c r="E13" s="170">
        <v>208</v>
      </c>
      <c r="F13" s="171">
        <v>219</v>
      </c>
      <c r="G13" s="38">
        <f t="shared" si="1"/>
        <v>427</v>
      </c>
      <c r="H13" s="170">
        <v>132</v>
      </c>
      <c r="I13" s="171">
        <v>174</v>
      </c>
      <c r="J13" s="38">
        <f t="shared" si="2"/>
        <v>306</v>
      </c>
      <c r="K13" s="170">
        <v>6</v>
      </c>
      <c r="L13" s="171">
        <v>4</v>
      </c>
      <c r="M13" s="38">
        <f t="shared" si="3"/>
        <v>10</v>
      </c>
      <c r="N13" s="170">
        <v>473</v>
      </c>
      <c r="O13" s="171">
        <v>418</v>
      </c>
      <c r="P13" s="38">
        <f t="shared" si="4"/>
        <v>891</v>
      </c>
      <c r="Q13" s="93">
        <f t="shared" si="7"/>
        <v>819</v>
      </c>
      <c r="R13" s="94">
        <f t="shared" si="7"/>
        <v>815</v>
      </c>
      <c r="S13" s="39">
        <f t="shared" si="5"/>
        <v>1634</v>
      </c>
      <c r="T13" s="95">
        <f t="shared" si="8"/>
        <v>55.563093622795115</v>
      </c>
      <c r="U13" s="96">
        <f t="shared" si="8"/>
        <v>54.405874499332441</v>
      </c>
      <c r="V13" s="97">
        <f t="shared" si="8"/>
        <v>54.979811574697166</v>
      </c>
      <c r="W13" s="95">
        <f t="shared" si="9"/>
        <v>41.514041514041516</v>
      </c>
      <c r="X13" s="96">
        <f t="shared" si="9"/>
        <v>48.220858895705518</v>
      </c>
      <c r="Y13" s="98">
        <f t="shared" si="9"/>
        <v>44.859241126070991</v>
      </c>
      <c r="Z13" s="222" t="s">
        <v>34</v>
      </c>
      <c r="AA13" s="95">
        <f t="shared" si="10"/>
        <v>32.089552238805972</v>
      </c>
      <c r="AB13" s="96">
        <f t="shared" si="6"/>
        <v>27.903871829105476</v>
      </c>
      <c r="AC13" s="97">
        <f t="shared" si="6"/>
        <v>29.979811574697173</v>
      </c>
    </row>
    <row r="14" spans="1:29" ht="12" customHeight="1" x14ac:dyDescent="0.15">
      <c r="A14" s="195" t="s">
        <v>35</v>
      </c>
      <c r="B14" s="172">
        <v>2054</v>
      </c>
      <c r="C14" s="173">
        <v>2035</v>
      </c>
      <c r="D14" s="3">
        <f t="shared" si="0"/>
        <v>4089</v>
      </c>
      <c r="E14" s="172">
        <v>420</v>
      </c>
      <c r="F14" s="173">
        <v>453</v>
      </c>
      <c r="G14" s="3">
        <f t="shared" si="1"/>
        <v>873</v>
      </c>
      <c r="H14" s="172">
        <v>193</v>
      </c>
      <c r="I14" s="173">
        <v>263</v>
      </c>
      <c r="J14" s="3">
        <f t="shared" si="2"/>
        <v>456</v>
      </c>
      <c r="K14" s="172">
        <v>5</v>
      </c>
      <c r="L14" s="173">
        <v>7</v>
      </c>
      <c r="M14" s="3">
        <f t="shared" si="3"/>
        <v>12</v>
      </c>
      <c r="N14" s="172">
        <v>474</v>
      </c>
      <c r="O14" s="173">
        <v>405</v>
      </c>
      <c r="P14" s="3">
        <f t="shared" si="4"/>
        <v>879</v>
      </c>
      <c r="Q14" s="99">
        <f t="shared" si="7"/>
        <v>1092</v>
      </c>
      <c r="R14" s="100">
        <f t="shared" si="7"/>
        <v>1128</v>
      </c>
      <c r="S14" s="4">
        <f t="shared" si="5"/>
        <v>2220</v>
      </c>
      <c r="T14" s="101">
        <f t="shared" si="8"/>
        <v>53.164556962025308</v>
      </c>
      <c r="U14" s="102">
        <f t="shared" si="8"/>
        <v>55.429975429975428</v>
      </c>
      <c r="V14" s="103">
        <f t="shared" si="8"/>
        <v>54.292002934702865</v>
      </c>
      <c r="W14" s="101">
        <f t="shared" si="9"/>
        <v>56.135531135531139</v>
      </c>
      <c r="X14" s="102">
        <f t="shared" si="9"/>
        <v>63.475177304964539</v>
      </c>
      <c r="Y14" s="104">
        <f t="shared" si="9"/>
        <v>59.864864864864863</v>
      </c>
      <c r="Z14" s="223" t="s">
        <v>35</v>
      </c>
      <c r="AA14" s="101">
        <f t="shared" si="10"/>
        <v>23.076923076923077</v>
      </c>
      <c r="AB14" s="102">
        <f t="shared" si="6"/>
        <v>19.901719901719904</v>
      </c>
      <c r="AC14" s="103">
        <f t="shared" si="6"/>
        <v>21.496698459280996</v>
      </c>
    </row>
    <row r="15" spans="1:29" s="86" customFormat="1" ht="12" customHeight="1" x14ac:dyDescent="0.15">
      <c r="A15" s="196" t="s">
        <v>36</v>
      </c>
      <c r="B15" s="174">
        <v>543</v>
      </c>
      <c r="C15" s="175">
        <v>591</v>
      </c>
      <c r="D15" s="42">
        <f t="shared" si="0"/>
        <v>1134</v>
      </c>
      <c r="E15" s="174">
        <v>58</v>
      </c>
      <c r="F15" s="175">
        <v>43</v>
      </c>
      <c r="G15" s="42">
        <f t="shared" si="1"/>
        <v>101</v>
      </c>
      <c r="H15" s="174">
        <v>82</v>
      </c>
      <c r="I15" s="175">
        <v>116</v>
      </c>
      <c r="J15" s="42">
        <f t="shared" si="2"/>
        <v>198</v>
      </c>
      <c r="K15" s="174">
        <v>3</v>
      </c>
      <c r="L15" s="175">
        <v>2</v>
      </c>
      <c r="M15" s="42">
        <f t="shared" si="3"/>
        <v>5</v>
      </c>
      <c r="N15" s="174">
        <v>204</v>
      </c>
      <c r="O15" s="175">
        <v>196</v>
      </c>
      <c r="P15" s="42">
        <f t="shared" si="4"/>
        <v>400</v>
      </c>
      <c r="Q15" s="105">
        <f t="shared" si="7"/>
        <v>347</v>
      </c>
      <c r="R15" s="106">
        <f t="shared" si="7"/>
        <v>357</v>
      </c>
      <c r="S15" s="43">
        <f t="shared" si="5"/>
        <v>704</v>
      </c>
      <c r="T15" s="107">
        <f t="shared" si="8"/>
        <v>63.904235727440152</v>
      </c>
      <c r="U15" s="108">
        <f t="shared" si="8"/>
        <v>60.406091370558379</v>
      </c>
      <c r="V15" s="109">
        <f t="shared" si="8"/>
        <v>62.081128747795411</v>
      </c>
      <c r="W15" s="107">
        <f t="shared" si="9"/>
        <v>40.345821325648416</v>
      </c>
      <c r="X15" s="108">
        <f t="shared" si="9"/>
        <v>44.537815126050425</v>
      </c>
      <c r="Y15" s="110">
        <f t="shared" si="9"/>
        <v>42.471590909090914</v>
      </c>
      <c r="Z15" s="224" t="s">
        <v>97</v>
      </c>
      <c r="AA15" s="107">
        <f t="shared" si="10"/>
        <v>37.569060773480665</v>
      </c>
      <c r="AB15" s="108">
        <f t="shared" si="6"/>
        <v>33.16412859560068</v>
      </c>
      <c r="AC15" s="109">
        <f t="shared" si="6"/>
        <v>35.273368606701936</v>
      </c>
    </row>
    <row r="16" spans="1:29" ht="12" customHeight="1" x14ac:dyDescent="0.15">
      <c r="A16" s="193" t="s">
        <v>37</v>
      </c>
      <c r="B16" s="176">
        <v>505</v>
      </c>
      <c r="C16" s="177">
        <v>534</v>
      </c>
      <c r="D16" s="1">
        <f t="shared" si="0"/>
        <v>1039</v>
      </c>
      <c r="E16" s="176">
        <v>47</v>
      </c>
      <c r="F16" s="177">
        <v>40</v>
      </c>
      <c r="G16" s="1">
        <f t="shared" si="1"/>
        <v>87</v>
      </c>
      <c r="H16" s="176">
        <v>71</v>
      </c>
      <c r="I16" s="177">
        <v>104</v>
      </c>
      <c r="J16" s="1">
        <f t="shared" si="2"/>
        <v>175</v>
      </c>
      <c r="K16" s="176">
        <v>0</v>
      </c>
      <c r="L16" s="177">
        <v>0</v>
      </c>
      <c r="M16" s="1">
        <f t="shared" si="3"/>
        <v>0</v>
      </c>
      <c r="N16" s="176">
        <v>169</v>
      </c>
      <c r="O16" s="177">
        <v>147</v>
      </c>
      <c r="P16" s="1">
        <f t="shared" si="4"/>
        <v>316</v>
      </c>
      <c r="Q16" s="87">
        <f t="shared" si="7"/>
        <v>287</v>
      </c>
      <c r="R16" s="88">
        <f t="shared" si="7"/>
        <v>291</v>
      </c>
      <c r="S16" s="2">
        <f t="shared" si="5"/>
        <v>578</v>
      </c>
      <c r="T16" s="89">
        <f t="shared" si="8"/>
        <v>56.831683168316829</v>
      </c>
      <c r="U16" s="90">
        <f t="shared" si="8"/>
        <v>54.49438202247191</v>
      </c>
      <c r="V16" s="91">
        <f t="shared" si="8"/>
        <v>55.630413859480264</v>
      </c>
      <c r="W16" s="89">
        <f t="shared" si="9"/>
        <v>41.11498257839721</v>
      </c>
      <c r="X16" s="90">
        <f t="shared" si="9"/>
        <v>49.484536082474229</v>
      </c>
      <c r="Y16" s="92">
        <f t="shared" si="9"/>
        <v>45.32871972318339</v>
      </c>
      <c r="Z16" s="221" t="s">
        <v>98</v>
      </c>
      <c r="AA16" s="89">
        <f t="shared" si="10"/>
        <v>33.46534653465347</v>
      </c>
      <c r="AB16" s="90">
        <f t="shared" si="6"/>
        <v>27.528089887640451</v>
      </c>
      <c r="AC16" s="91">
        <f t="shared" si="6"/>
        <v>30.41385948026949</v>
      </c>
    </row>
    <row r="17" spans="1:29" s="86" customFormat="1" ht="12" customHeight="1" x14ac:dyDescent="0.15">
      <c r="A17" s="194" t="s">
        <v>38</v>
      </c>
      <c r="B17" s="178">
        <v>1887</v>
      </c>
      <c r="C17" s="179">
        <v>1802</v>
      </c>
      <c r="D17" s="38">
        <f t="shared" si="0"/>
        <v>3689</v>
      </c>
      <c r="E17" s="178">
        <v>240</v>
      </c>
      <c r="F17" s="179">
        <v>240</v>
      </c>
      <c r="G17" s="38">
        <f t="shared" si="1"/>
        <v>480</v>
      </c>
      <c r="H17" s="178">
        <v>245</v>
      </c>
      <c r="I17" s="179">
        <v>322</v>
      </c>
      <c r="J17" s="38">
        <f t="shared" si="2"/>
        <v>567</v>
      </c>
      <c r="K17" s="178">
        <v>9</v>
      </c>
      <c r="L17" s="179">
        <v>5</v>
      </c>
      <c r="M17" s="38">
        <f t="shared" si="3"/>
        <v>14</v>
      </c>
      <c r="N17" s="178">
        <v>507</v>
      </c>
      <c r="O17" s="179">
        <v>382</v>
      </c>
      <c r="P17" s="38">
        <f t="shared" si="4"/>
        <v>889</v>
      </c>
      <c r="Q17" s="93">
        <f t="shared" si="7"/>
        <v>1001</v>
      </c>
      <c r="R17" s="94">
        <f t="shared" si="7"/>
        <v>949</v>
      </c>
      <c r="S17" s="39">
        <f t="shared" si="5"/>
        <v>1950</v>
      </c>
      <c r="T17" s="95">
        <f t="shared" si="8"/>
        <v>53.047164811870694</v>
      </c>
      <c r="U17" s="96">
        <f t="shared" si="8"/>
        <v>52.66370699223085</v>
      </c>
      <c r="V17" s="97">
        <f t="shared" si="8"/>
        <v>52.8598536188669</v>
      </c>
      <c r="W17" s="95">
        <f t="shared" si="9"/>
        <v>48.451548451548454</v>
      </c>
      <c r="X17" s="96">
        <f t="shared" si="9"/>
        <v>59.220231822971549</v>
      </c>
      <c r="Y17" s="98">
        <f t="shared" si="9"/>
        <v>53.692307692307693</v>
      </c>
      <c r="Z17" s="222" t="s">
        <v>99</v>
      </c>
      <c r="AA17" s="95">
        <f t="shared" si="10"/>
        <v>26.868044515103339</v>
      </c>
      <c r="AB17" s="96">
        <f t="shared" si="6"/>
        <v>21.198668146503884</v>
      </c>
      <c r="AC17" s="97">
        <f t="shared" si="6"/>
        <v>24.098671726755221</v>
      </c>
    </row>
    <row r="18" spans="1:29" ht="12" customHeight="1" x14ac:dyDescent="0.15">
      <c r="A18" s="193" t="s">
        <v>39</v>
      </c>
      <c r="B18" s="176">
        <v>141</v>
      </c>
      <c r="C18" s="177">
        <v>139</v>
      </c>
      <c r="D18" s="1">
        <f t="shared" si="0"/>
        <v>280</v>
      </c>
      <c r="E18" s="176">
        <v>22</v>
      </c>
      <c r="F18" s="177">
        <v>19</v>
      </c>
      <c r="G18" s="1">
        <f t="shared" si="1"/>
        <v>41</v>
      </c>
      <c r="H18" s="176">
        <v>15</v>
      </c>
      <c r="I18" s="177">
        <v>29</v>
      </c>
      <c r="J18" s="1">
        <f t="shared" si="2"/>
        <v>44</v>
      </c>
      <c r="K18" s="176">
        <v>2</v>
      </c>
      <c r="L18" s="177">
        <v>0</v>
      </c>
      <c r="M18" s="1">
        <f t="shared" si="3"/>
        <v>2</v>
      </c>
      <c r="N18" s="176">
        <v>52</v>
      </c>
      <c r="O18" s="177">
        <v>42</v>
      </c>
      <c r="P18" s="1">
        <f t="shared" si="4"/>
        <v>94</v>
      </c>
      <c r="Q18" s="87">
        <f t="shared" si="7"/>
        <v>91</v>
      </c>
      <c r="R18" s="88">
        <f t="shared" si="7"/>
        <v>90</v>
      </c>
      <c r="S18" s="2">
        <f t="shared" si="5"/>
        <v>181</v>
      </c>
      <c r="T18" s="89">
        <f t="shared" si="8"/>
        <v>64.539007092198588</v>
      </c>
      <c r="U18" s="90">
        <f t="shared" si="8"/>
        <v>64.748201438848923</v>
      </c>
      <c r="V18" s="91">
        <f t="shared" si="8"/>
        <v>64.642857142857153</v>
      </c>
      <c r="W18" s="89">
        <f t="shared" si="9"/>
        <v>40.659340659340657</v>
      </c>
      <c r="X18" s="90">
        <f t="shared" si="9"/>
        <v>53.333333333333336</v>
      </c>
      <c r="Y18" s="92">
        <f t="shared" si="9"/>
        <v>46.961325966850829</v>
      </c>
      <c r="Z18" s="221" t="s">
        <v>100</v>
      </c>
      <c r="AA18" s="89">
        <f t="shared" si="10"/>
        <v>36.87943262411347</v>
      </c>
      <c r="AB18" s="90">
        <f t="shared" si="6"/>
        <v>30.215827338129497</v>
      </c>
      <c r="AC18" s="91">
        <f t="shared" si="6"/>
        <v>33.571428571428569</v>
      </c>
    </row>
    <row r="19" spans="1:29" s="86" customFormat="1" ht="12" customHeight="1" x14ac:dyDescent="0.15">
      <c r="A19" s="197" t="s">
        <v>40</v>
      </c>
      <c r="B19" s="180">
        <v>1903</v>
      </c>
      <c r="C19" s="181">
        <v>1600</v>
      </c>
      <c r="D19" s="46">
        <f t="shared" si="0"/>
        <v>3503</v>
      </c>
      <c r="E19" s="180">
        <v>198</v>
      </c>
      <c r="F19" s="181">
        <v>182</v>
      </c>
      <c r="G19" s="46">
        <f t="shared" si="1"/>
        <v>380</v>
      </c>
      <c r="H19" s="180">
        <v>236</v>
      </c>
      <c r="I19" s="181">
        <v>263</v>
      </c>
      <c r="J19" s="46">
        <f t="shared" si="2"/>
        <v>499</v>
      </c>
      <c r="K19" s="180">
        <v>8</v>
      </c>
      <c r="L19" s="181">
        <v>5</v>
      </c>
      <c r="M19" s="46">
        <f t="shared" si="3"/>
        <v>13</v>
      </c>
      <c r="N19" s="180">
        <v>512</v>
      </c>
      <c r="O19" s="181">
        <v>394</v>
      </c>
      <c r="P19" s="46">
        <f t="shared" si="4"/>
        <v>906</v>
      </c>
      <c r="Q19" s="111">
        <f t="shared" si="7"/>
        <v>954</v>
      </c>
      <c r="R19" s="112">
        <f t="shared" si="7"/>
        <v>844</v>
      </c>
      <c r="S19" s="47">
        <f t="shared" si="5"/>
        <v>1798</v>
      </c>
      <c r="T19" s="113">
        <f t="shared" si="8"/>
        <v>50.131371518654753</v>
      </c>
      <c r="U19" s="114">
        <f t="shared" si="8"/>
        <v>52.75</v>
      </c>
      <c r="V19" s="115">
        <f t="shared" si="8"/>
        <v>51.327433628318587</v>
      </c>
      <c r="W19" s="113">
        <f t="shared" si="9"/>
        <v>45.492662473794546</v>
      </c>
      <c r="X19" s="114">
        <f t="shared" si="9"/>
        <v>52.725118483412324</v>
      </c>
      <c r="Y19" s="116">
        <f t="shared" si="9"/>
        <v>48.887652947719687</v>
      </c>
      <c r="Z19" s="225" t="s">
        <v>101</v>
      </c>
      <c r="AA19" s="113">
        <f t="shared" si="10"/>
        <v>26.904887020493955</v>
      </c>
      <c r="AB19" s="114">
        <f t="shared" si="6"/>
        <v>24.625</v>
      </c>
      <c r="AC19" s="115">
        <f t="shared" si="6"/>
        <v>25.863545532400799</v>
      </c>
    </row>
    <row r="20" spans="1:29" ht="12" customHeight="1" x14ac:dyDescent="0.15">
      <c r="A20" s="198" t="s">
        <v>41</v>
      </c>
      <c r="B20" s="182">
        <v>655</v>
      </c>
      <c r="C20" s="183">
        <v>651</v>
      </c>
      <c r="D20" s="28">
        <f t="shared" si="0"/>
        <v>1306</v>
      </c>
      <c r="E20" s="182">
        <v>91</v>
      </c>
      <c r="F20" s="183">
        <v>106</v>
      </c>
      <c r="G20" s="28">
        <f t="shared" si="1"/>
        <v>197</v>
      </c>
      <c r="H20" s="182">
        <v>52</v>
      </c>
      <c r="I20" s="183">
        <v>76</v>
      </c>
      <c r="J20" s="28">
        <f t="shared" si="2"/>
        <v>128</v>
      </c>
      <c r="K20" s="182">
        <v>3</v>
      </c>
      <c r="L20" s="183">
        <v>5</v>
      </c>
      <c r="M20" s="28">
        <f t="shared" si="3"/>
        <v>8</v>
      </c>
      <c r="N20" s="182">
        <v>234</v>
      </c>
      <c r="O20" s="183">
        <v>193</v>
      </c>
      <c r="P20" s="28">
        <f t="shared" si="4"/>
        <v>427</v>
      </c>
      <c r="Q20" s="117">
        <f t="shared" si="7"/>
        <v>380</v>
      </c>
      <c r="R20" s="118">
        <f t="shared" si="7"/>
        <v>380</v>
      </c>
      <c r="S20" s="29">
        <f t="shared" si="5"/>
        <v>760</v>
      </c>
      <c r="T20" s="119">
        <f t="shared" si="8"/>
        <v>58.015267175572518</v>
      </c>
      <c r="U20" s="120">
        <f t="shared" si="8"/>
        <v>58.371735791090629</v>
      </c>
      <c r="V20" s="121">
        <f t="shared" si="8"/>
        <v>58.192955589586525</v>
      </c>
      <c r="W20" s="119">
        <f t="shared" si="9"/>
        <v>37.631578947368425</v>
      </c>
      <c r="X20" s="120">
        <f t="shared" si="9"/>
        <v>47.89473684210526</v>
      </c>
      <c r="Y20" s="122">
        <f t="shared" si="9"/>
        <v>42.763157894736842</v>
      </c>
      <c r="Z20" s="226" t="s">
        <v>102</v>
      </c>
      <c r="AA20" s="119">
        <f t="shared" si="10"/>
        <v>35.725190839694655</v>
      </c>
      <c r="AB20" s="120">
        <f t="shared" si="6"/>
        <v>29.64669738863287</v>
      </c>
      <c r="AC20" s="121">
        <f t="shared" si="6"/>
        <v>32.695252679938747</v>
      </c>
    </row>
    <row r="21" spans="1:29" s="86" customFormat="1" ht="12" customHeight="1" x14ac:dyDescent="0.15">
      <c r="A21" s="194" t="s">
        <v>42</v>
      </c>
      <c r="B21" s="178">
        <v>463</v>
      </c>
      <c r="C21" s="179">
        <v>442</v>
      </c>
      <c r="D21" s="38">
        <f t="shared" si="0"/>
        <v>905</v>
      </c>
      <c r="E21" s="178">
        <v>90</v>
      </c>
      <c r="F21" s="179">
        <v>95</v>
      </c>
      <c r="G21" s="38">
        <f t="shared" si="1"/>
        <v>185</v>
      </c>
      <c r="H21" s="178">
        <v>49</v>
      </c>
      <c r="I21" s="179">
        <v>61</v>
      </c>
      <c r="J21" s="38">
        <f t="shared" si="2"/>
        <v>110</v>
      </c>
      <c r="K21" s="178">
        <v>1</v>
      </c>
      <c r="L21" s="179">
        <v>1</v>
      </c>
      <c r="M21" s="38">
        <f t="shared" si="3"/>
        <v>2</v>
      </c>
      <c r="N21" s="178">
        <v>135</v>
      </c>
      <c r="O21" s="179">
        <v>120</v>
      </c>
      <c r="P21" s="38">
        <f t="shared" si="4"/>
        <v>255</v>
      </c>
      <c r="Q21" s="93">
        <f t="shared" si="7"/>
        <v>275</v>
      </c>
      <c r="R21" s="94">
        <f t="shared" si="7"/>
        <v>277</v>
      </c>
      <c r="S21" s="39">
        <f t="shared" si="5"/>
        <v>552</v>
      </c>
      <c r="T21" s="95">
        <f t="shared" si="8"/>
        <v>59.395248380129594</v>
      </c>
      <c r="U21" s="96">
        <f t="shared" si="8"/>
        <v>62.66968325791855</v>
      </c>
      <c r="V21" s="97">
        <f t="shared" si="8"/>
        <v>60.994475138121551</v>
      </c>
      <c r="W21" s="95">
        <f t="shared" si="9"/>
        <v>50.545454545454547</v>
      </c>
      <c r="X21" s="96">
        <f t="shared" si="9"/>
        <v>56.317689530685925</v>
      </c>
      <c r="Y21" s="98">
        <f t="shared" si="9"/>
        <v>53.44202898550725</v>
      </c>
      <c r="Z21" s="222" t="s">
        <v>103</v>
      </c>
      <c r="AA21" s="95">
        <f t="shared" si="10"/>
        <v>29.15766738660907</v>
      </c>
      <c r="AB21" s="96">
        <f t="shared" si="6"/>
        <v>27.149321266968325</v>
      </c>
      <c r="AC21" s="97">
        <f t="shared" si="6"/>
        <v>28.176795580110497</v>
      </c>
    </row>
    <row r="22" spans="1:29" ht="12" customHeight="1" x14ac:dyDescent="0.15">
      <c r="A22" s="195" t="s">
        <v>43</v>
      </c>
      <c r="B22" s="184">
        <v>400</v>
      </c>
      <c r="C22" s="185">
        <v>364</v>
      </c>
      <c r="D22" s="3">
        <f t="shared" si="0"/>
        <v>764</v>
      </c>
      <c r="E22" s="184">
        <v>52</v>
      </c>
      <c r="F22" s="185">
        <v>44</v>
      </c>
      <c r="G22" s="3">
        <f t="shared" si="1"/>
        <v>96</v>
      </c>
      <c r="H22" s="184">
        <v>39</v>
      </c>
      <c r="I22" s="185">
        <v>49</v>
      </c>
      <c r="J22" s="3">
        <f t="shared" si="2"/>
        <v>88</v>
      </c>
      <c r="K22" s="184">
        <v>1</v>
      </c>
      <c r="L22" s="185">
        <v>0</v>
      </c>
      <c r="M22" s="3">
        <f t="shared" si="3"/>
        <v>1</v>
      </c>
      <c r="N22" s="184">
        <v>146</v>
      </c>
      <c r="O22" s="185">
        <v>116</v>
      </c>
      <c r="P22" s="3">
        <f t="shared" si="4"/>
        <v>262</v>
      </c>
      <c r="Q22" s="99">
        <f t="shared" si="7"/>
        <v>238</v>
      </c>
      <c r="R22" s="100">
        <f t="shared" si="7"/>
        <v>209</v>
      </c>
      <c r="S22" s="4">
        <f t="shared" si="5"/>
        <v>447</v>
      </c>
      <c r="T22" s="101">
        <f t="shared" si="8"/>
        <v>59.5</v>
      </c>
      <c r="U22" s="102">
        <f t="shared" si="8"/>
        <v>57.417582417582416</v>
      </c>
      <c r="V22" s="103">
        <f t="shared" si="8"/>
        <v>58.507853403141361</v>
      </c>
      <c r="W22" s="101">
        <f t="shared" si="9"/>
        <v>38.235294117647058</v>
      </c>
      <c r="X22" s="102">
        <f t="shared" si="9"/>
        <v>44.497607655502392</v>
      </c>
      <c r="Y22" s="104">
        <f t="shared" si="9"/>
        <v>41.163310961968676</v>
      </c>
      <c r="Z22" s="223" t="s">
        <v>104</v>
      </c>
      <c r="AA22" s="101">
        <f t="shared" si="10"/>
        <v>36.5</v>
      </c>
      <c r="AB22" s="102">
        <f t="shared" si="6"/>
        <v>31.868131868131865</v>
      </c>
      <c r="AC22" s="103">
        <f t="shared" si="6"/>
        <v>34.293193717277489</v>
      </c>
    </row>
    <row r="23" spans="1:29" s="86" customFormat="1" ht="12" customHeight="1" x14ac:dyDescent="0.15">
      <c r="A23" s="196" t="s">
        <v>44</v>
      </c>
      <c r="B23" s="174">
        <v>321</v>
      </c>
      <c r="C23" s="175">
        <v>395</v>
      </c>
      <c r="D23" s="42">
        <f t="shared" si="0"/>
        <v>716</v>
      </c>
      <c r="E23" s="174">
        <v>46</v>
      </c>
      <c r="F23" s="175">
        <v>58</v>
      </c>
      <c r="G23" s="42">
        <f t="shared" si="1"/>
        <v>104</v>
      </c>
      <c r="H23" s="174">
        <v>20</v>
      </c>
      <c r="I23" s="175">
        <v>28</v>
      </c>
      <c r="J23" s="42">
        <f t="shared" si="2"/>
        <v>48</v>
      </c>
      <c r="K23" s="174">
        <v>1</v>
      </c>
      <c r="L23" s="175">
        <v>5</v>
      </c>
      <c r="M23" s="42">
        <f t="shared" si="3"/>
        <v>6</v>
      </c>
      <c r="N23" s="174">
        <v>147</v>
      </c>
      <c r="O23" s="175">
        <v>143</v>
      </c>
      <c r="P23" s="42">
        <f t="shared" si="4"/>
        <v>290</v>
      </c>
      <c r="Q23" s="105">
        <f t="shared" si="7"/>
        <v>214</v>
      </c>
      <c r="R23" s="106">
        <f t="shared" si="7"/>
        <v>234</v>
      </c>
      <c r="S23" s="43">
        <f t="shared" si="5"/>
        <v>448</v>
      </c>
      <c r="T23" s="107">
        <f t="shared" si="8"/>
        <v>66.666666666666657</v>
      </c>
      <c r="U23" s="108">
        <f t="shared" si="8"/>
        <v>59.240506329113927</v>
      </c>
      <c r="V23" s="109">
        <f t="shared" si="8"/>
        <v>62.569832402234638</v>
      </c>
      <c r="W23" s="107">
        <f t="shared" si="9"/>
        <v>30.841121495327101</v>
      </c>
      <c r="X23" s="108">
        <f t="shared" si="9"/>
        <v>36.752136752136757</v>
      </c>
      <c r="Y23" s="110">
        <f t="shared" si="9"/>
        <v>33.928571428571431</v>
      </c>
      <c r="Z23" s="224" t="s">
        <v>105</v>
      </c>
      <c r="AA23" s="107">
        <f t="shared" si="10"/>
        <v>45.794392523364486</v>
      </c>
      <c r="AB23" s="108">
        <f t="shared" si="6"/>
        <v>36.202531645569621</v>
      </c>
      <c r="AC23" s="109">
        <f t="shared" si="6"/>
        <v>40.502793296089386</v>
      </c>
    </row>
    <row r="24" spans="1:29" ht="12" customHeight="1" x14ac:dyDescent="0.15">
      <c r="A24" s="195" t="s">
        <v>45</v>
      </c>
      <c r="B24" s="184">
        <v>52</v>
      </c>
      <c r="C24" s="185">
        <v>52</v>
      </c>
      <c r="D24" s="3">
        <f t="shared" si="0"/>
        <v>104</v>
      </c>
      <c r="E24" s="184">
        <v>7</v>
      </c>
      <c r="F24" s="185">
        <v>6</v>
      </c>
      <c r="G24" s="3">
        <f t="shared" si="1"/>
        <v>13</v>
      </c>
      <c r="H24" s="184">
        <v>2</v>
      </c>
      <c r="I24" s="185">
        <v>5</v>
      </c>
      <c r="J24" s="3">
        <f t="shared" si="2"/>
        <v>7</v>
      </c>
      <c r="K24" s="184">
        <v>0</v>
      </c>
      <c r="L24" s="185">
        <v>0</v>
      </c>
      <c r="M24" s="3">
        <f t="shared" si="3"/>
        <v>0</v>
      </c>
      <c r="N24" s="184">
        <v>33</v>
      </c>
      <c r="O24" s="185">
        <v>29</v>
      </c>
      <c r="P24" s="3">
        <f t="shared" si="4"/>
        <v>62</v>
      </c>
      <c r="Q24" s="99">
        <f t="shared" si="7"/>
        <v>42</v>
      </c>
      <c r="R24" s="100">
        <f t="shared" si="7"/>
        <v>40</v>
      </c>
      <c r="S24" s="4">
        <f t="shared" si="5"/>
        <v>82</v>
      </c>
      <c r="T24" s="101">
        <f t="shared" si="8"/>
        <v>80.769230769230774</v>
      </c>
      <c r="U24" s="102">
        <f t="shared" si="8"/>
        <v>76.923076923076934</v>
      </c>
      <c r="V24" s="103">
        <f t="shared" si="8"/>
        <v>78.84615384615384</v>
      </c>
      <c r="W24" s="101">
        <f t="shared" si="9"/>
        <v>21.428571428571427</v>
      </c>
      <c r="X24" s="102">
        <f t="shared" si="9"/>
        <v>27.500000000000004</v>
      </c>
      <c r="Y24" s="104">
        <f t="shared" si="9"/>
        <v>24.390243902439025</v>
      </c>
      <c r="Z24" s="223" t="s">
        <v>106</v>
      </c>
      <c r="AA24" s="101">
        <f t="shared" si="10"/>
        <v>63.46153846153846</v>
      </c>
      <c r="AB24" s="102">
        <f t="shared" si="6"/>
        <v>55.769230769230774</v>
      </c>
      <c r="AC24" s="103">
        <f t="shared" si="6"/>
        <v>59.615384615384613</v>
      </c>
    </row>
    <row r="25" spans="1:29" s="86" customFormat="1" ht="12" customHeight="1" x14ac:dyDescent="0.15">
      <c r="A25" s="196" t="s">
        <v>46</v>
      </c>
      <c r="B25" s="174">
        <v>243</v>
      </c>
      <c r="C25" s="175">
        <v>253</v>
      </c>
      <c r="D25" s="42">
        <f t="shared" si="0"/>
        <v>496</v>
      </c>
      <c r="E25" s="174">
        <v>45</v>
      </c>
      <c r="F25" s="175">
        <v>46</v>
      </c>
      <c r="G25" s="42">
        <f t="shared" si="1"/>
        <v>91</v>
      </c>
      <c r="H25" s="174">
        <v>16</v>
      </c>
      <c r="I25" s="175">
        <v>26</v>
      </c>
      <c r="J25" s="42">
        <f t="shared" si="2"/>
        <v>42</v>
      </c>
      <c r="K25" s="174">
        <v>0</v>
      </c>
      <c r="L25" s="175">
        <v>3</v>
      </c>
      <c r="M25" s="42">
        <f t="shared" si="3"/>
        <v>3</v>
      </c>
      <c r="N25" s="174">
        <v>84</v>
      </c>
      <c r="O25" s="175">
        <v>73</v>
      </c>
      <c r="P25" s="42">
        <f t="shared" si="4"/>
        <v>157</v>
      </c>
      <c r="Q25" s="105">
        <f t="shared" si="7"/>
        <v>145</v>
      </c>
      <c r="R25" s="106">
        <f t="shared" si="7"/>
        <v>148</v>
      </c>
      <c r="S25" s="43">
        <f t="shared" si="5"/>
        <v>293</v>
      </c>
      <c r="T25" s="107">
        <f t="shared" si="8"/>
        <v>59.670781893004111</v>
      </c>
      <c r="U25" s="108">
        <f t="shared" si="8"/>
        <v>58.498023715415016</v>
      </c>
      <c r="V25" s="109">
        <f t="shared" si="8"/>
        <v>59.072580645161288</v>
      </c>
      <c r="W25" s="107">
        <f t="shared" si="9"/>
        <v>42.068965517241381</v>
      </c>
      <c r="X25" s="108">
        <f t="shared" si="9"/>
        <v>48.648648648648653</v>
      </c>
      <c r="Y25" s="110">
        <f t="shared" si="9"/>
        <v>45.392491467576789</v>
      </c>
      <c r="Z25" s="224" t="s">
        <v>107</v>
      </c>
      <c r="AA25" s="107">
        <f t="shared" si="10"/>
        <v>34.567901234567898</v>
      </c>
      <c r="AB25" s="108">
        <f t="shared" si="6"/>
        <v>28.853754940711461</v>
      </c>
      <c r="AC25" s="109">
        <f t="shared" si="6"/>
        <v>31.653225806451612</v>
      </c>
    </row>
    <row r="26" spans="1:29" ht="12" customHeight="1" x14ac:dyDescent="0.15">
      <c r="A26" s="195" t="s">
        <v>47</v>
      </c>
      <c r="B26" s="184">
        <v>116</v>
      </c>
      <c r="C26" s="185">
        <v>112</v>
      </c>
      <c r="D26" s="3">
        <f t="shared" si="0"/>
        <v>228</v>
      </c>
      <c r="E26" s="184">
        <v>27</v>
      </c>
      <c r="F26" s="185">
        <v>16</v>
      </c>
      <c r="G26" s="3">
        <f t="shared" si="1"/>
        <v>43</v>
      </c>
      <c r="H26" s="184">
        <v>15</v>
      </c>
      <c r="I26" s="185">
        <v>17</v>
      </c>
      <c r="J26" s="3">
        <f t="shared" si="2"/>
        <v>32</v>
      </c>
      <c r="K26" s="184">
        <v>0</v>
      </c>
      <c r="L26" s="185">
        <v>1</v>
      </c>
      <c r="M26" s="3">
        <f t="shared" si="3"/>
        <v>1</v>
      </c>
      <c r="N26" s="184">
        <v>33</v>
      </c>
      <c r="O26" s="185">
        <v>22</v>
      </c>
      <c r="P26" s="3">
        <f t="shared" si="4"/>
        <v>55</v>
      </c>
      <c r="Q26" s="99">
        <f t="shared" si="7"/>
        <v>75</v>
      </c>
      <c r="R26" s="100">
        <f t="shared" si="7"/>
        <v>56</v>
      </c>
      <c r="S26" s="4">
        <f t="shared" si="5"/>
        <v>131</v>
      </c>
      <c r="T26" s="101">
        <f t="shared" si="8"/>
        <v>64.65517241379311</v>
      </c>
      <c r="U26" s="102">
        <f t="shared" si="8"/>
        <v>50</v>
      </c>
      <c r="V26" s="103">
        <f t="shared" si="8"/>
        <v>57.456140350877192</v>
      </c>
      <c r="W26" s="101">
        <f t="shared" si="9"/>
        <v>56.000000000000007</v>
      </c>
      <c r="X26" s="102">
        <f t="shared" si="9"/>
        <v>58.928571428571431</v>
      </c>
      <c r="Y26" s="104">
        <f t="shared" si="9"/>
        <v>57.251908396946561</v>
      </c>
      <c r="Z26" s="223" t="s">
        <v>108</v>
      </c>
      <c r="AA26" s="101">
        <f t="shared" si="10"/>
        <v>28.448275862068968</v>
      </c>
      <c r="AB26" s="102">
        <f t="shared" si="6"/>
        <v>19.642857142857142</v>
      </c>
      <c r="AC26" s="103">
        <f t="shared" si="6"/>
        <v>24.12280701754386</v>
      </c>
    </row>
    <row r="27" spans="1:29" s="86" customFormat="1" ht="12" customHeight="1" x14ac:dyDescent="0.15">
      <c r="A27" s="196" t="s">
        <v>48</v>
      </c>
      <c r="B27" s="174">
        <v>210</v>
      </c>
      <c r="C27" s="175">
        <v>230</v>
      </c>
      <c r="D27" s="42">
        <f t="shared" si="0"/>
        <v>440</v>
      </c>
      <c r="E27" s="174">
        <v>31</v>
      </c>
      <c r="F27" s="175">
        <v>42</v>
      </c>
      <c r="G27" s="42">
        <f t="shared" si="1"/>
        <v>73</v>
      </c>
      <c r="H27" s="174">
        <v>11</v>
      </c>
      <c r="I27" s="175">
        <v>18</v>
      </c>
      <c r="J27" s="42">
        <f t="shared" si="2"/>
        <v>29</v>
      </c>
      <c r="K27" s="174">
        <v>3</v>
      </c>
      <c r="L27" s="175">
        <v>4</v>
      </c>
      <c r="M27" s="42">
        <f t="shared" si="3"/>
        <v>7</v>
      </c>
      <c r="N27" s="174">
        <v>91</v>
      </c>
      <c r="O27" s="175">
        <v>79</v>
      </c>
      <c r="P27" s="42">
        <f t="shared" si="4"/>
        <v>170</v>
      </c>
      <c r="Q27" s="105">
        <f t="shared" si="7"/>
        <v>136</v>
      </c>
      <c r="R27" s="106">
        <f t="shared" si="7"/>
        <v>143</v>
      </c>
      <c r="S27" s="43">
        <f t="shared" si="5"/>
        <v>279</v>
      </c>
      <c r="T27" s="107">
        <f t="shared" si="8"/>
        <v>64.761904761904759</v>
      </c>
      <c r="U27" s="108">
        <f t="shared" si="8"/>
        <v>62.173913043478258</v>
      </c>
      <c r="V27" s="109">
        <f t="shared" si="8"/>
        <v>63.409090909090907</v>
      </c>
      <c r="W27" s="107">
        <f t="shared" si="9"/>
        <v>30.882352941176471</v>
      </c>
      <c r="X27" s="108">
        <f t="shared" si="9"/>
        <v>41.95804195804196</v>
      </c>
      <c r="Y27" s="110">
        <f t="shared" si="9"/>
        <v>36.55913978494624</v>
      </c>
      <c r="Z27" s="224" t="s">
        <v>109</v>
      </c>
      <c r="AA27" s="107">
        <f t="shared" si="10"/>
        <v>43.333333333333336</v>
      </c>
      <c r="AB27" s="108">
        <f t="shared" si="6"/>
        <v>34.347826086956523</v>
      </c>
      <c r="AC27" s="109">
        <f t="shared" si="6"/>
        <v>38.636363636363633</v>
      </c>
    </row>
    <row r="28" spans="1:29" ht="12" customHeight="1" x14ac:dyDescent="0.15">
      <c r="A28" s="193" t="s">
        <v>49</v>
      </c>
      <c r="B28" s="176">
        <v>134</v>
      </c>
      <c r="C28" s="177">
        <v>108</v>
      </c>
      <c r="D28" s="1">
        <f t="shared" si="0"/>
        <v>242</v>
      </c>
      <c r="E28" s="176">
        <v>27</v>
      </c>
      <c r="F28" s="177">
        <v>12</v>
      </c>
      <c r="G28" s="1">
        <f t="shared" si="1"/>
        <v>39</v>
      </c>
      <c r="H28" s="176">
        <v>11</v>
      </c>
      <c r="I28" s="177">
        <v>11</v>
      </c>
      <c r="J28" s="1">
        <f t="shared" si="2"/>
        <v>22</v>
      </c>
      <c r="K28" s="176">
        <v>0</v>
      </c>
      <c r="L28" s="177">
        <v>0</v>
      </c>
      <c r="M28" s="1">
        <f t="shared" si="3"/>
        <v>0</v>
      </c>
      <c r="N28" s="176">
        <v>49</v>
      </c>
      <c r="O28" s="177">
        <v>30</v>
      </c>
      <c r="P28" s="1">
        <f t="shared" si="4"/>
        <v>79</v>
      </c>
      <c r="Q28" s="87">
        <f t="shared" si="7"/>
        <v>87</v>
      </c>
      <c r="R28" s="88">
        <f t="shared" si="7"/>
        <v>53</v>
      </c>
      <c r="S28" s="2">
        <f t="shared" si="5"/>
        <v>140</v>
      </c>
      <c r="T28" s="89">
        <f t="shared" si="8"/>
        <v>64.925373134328353</v>
      </c>
      <c r="U28" s="90">
        <f t="shared" si="8"/>
        <v>49.074074074074076</v>
      </c>
      <c r="V28" s="91">
        <f t="shared" si="8"/>
        <v>57.851239669421481</v>
      </c>
      <c r="W28" s="89">
        <f t="shared" si="9"/>
        <v>43.678160919540232</v>
      </c>
      <c r="X28" s="90">
        <f t="shared" si="9"/>
        <v>43.39622641509434</v>
      </c>
      <c r="Y28" s="92">
        <f t="shared" si="9"/>
        <v>43.571428571428569</v>
      </c>
      <c r="Z28" s="221" t="s">
        <v>110</v>
      </c>
      <c r="AA28" s="89">
        <f t="shared" si="10"/>
        <v>36.567164179104481</v>
      </c>
      <c r="AB28" s="90">
        <f t="shared" si="6"/>
        <v>27.777777777777779</v>
      </c>
      <c r="AC28" s="91">
        <f t="shared" si="6"/>
        <v>32.644628099173559</v>
      </c>
    </row>
    <row r="29" spans="1:29" s="86" customFormat="1" ht="12" customHeight="1" x14ac:dyDescent="0.15">
      <c r="A29" s="194" t="s">
        <v>50</v>
      </c>
      <c r="B29" s="178">
        <v>122</v>
      </c>
      <c r="C29" s="179">
        <v>115</v>
      </c>
      <c r="D29" s="38">
        <f t="shared" si="0"/>
        <v>237</v>
      </c>
      <c r="E29" s="178">
        <v>20</v>
      </c>
      <c r="F29" s="179">
        <v>17</v>
      </c>
      <c r="G29" s="38">
        <f t="shared" si="1"/>
        <v>37</v>
      </c>
      <c r="H29" s="178">
        <v>8</v>
      </c>
      <c r="I29" s="179">
        <v>14</v>
      </c>
      <c r="J29" s="38">
        <f t="shared" si="2"/>
        <v>22</v>
      </c>
      <c r="K29" s="178">
        <v>0</v>
      </c>
      <c r="L29" s="179">
        <v>0</v>
      </c>
      <c r="M29" s="38">
        <f t="shared" si="3"/>
        <v>0</v>
      </c>
      <c r="N29" s="178">
        <v>36</v>
      </c>
      <c r="O29" s="179">
        <v>25</v>
      </c>
      <c r="P29" s="38">
        <f t="shared" si="4"/>
        <v>61</v>
      </c>
      <c r="Q29" s="93">
        <f t="shared" si="7"/>
        <v>64</v>
      </c>
      <c r="R29" s="94">
        <f t="shared" si="7"/>
        <v>56</v>
      </c>
      <c r="S29" s="39">
        <f t="shared" si="5"/>
        <v>120</v>
      </c>
      <c r="T29" s="95">
        <f t="shared" si="8"/>
        <v>52.459016393442624</v>
      </c>
      <c r="U29" s="96">
        <f t="shared" si="8"/>
        <v>48.695652173913047</v>
      </c>
      <c r="V29" s="97">
        <f t="shared" si="8"/>
        <v>50.632911392405063</v>
      </c>
      <c r="W29" s="95">
        <f t="shared" si="9"/>
        <v>43.75</v>
      </c>
      <c r="X29" s="96">
        <f t="shared" si="9"/>
        <v>55.357142857142861</v>
      </c>
      <c r="Y29" s="98">
        <f t="shared" si="9"/>
        <v>49.166666666666664</v>
      </c>
      <c r="Z29" s="222" t="s">
        <v>111</v>
      </c>
      <c r="AA29" s="95">
        <f t="shared" si="10"/>
        <v>29.508196721311474</v>
      </c>
      <c r="AB29" s="96">
        <f t="shared" si="6"/>
        <v>21.739130434782609</v>
      </c>
      <c r="AC29" s="97">
        <f t="shared" si="6"/>
        <v>25.738396624472575</v>
      </c>
    </row>
    <row r="30" spans="1:29" ht="12" customHeight="1" x14ac:dyDescent="0.15">
      <c r="A30" s="195" t="s">
        <v>51</v>
      </c>
      <c r="B30" s="184">
        <v>99</v>
      </c>
      <c r="C30" s="185">
        <v>92</v>
      </c>
      <c r="D30" s="3">
        <f t="shared" si="0"/>
        <v>191</v>
      </c>
      <c r="E30" s="184">
        <v>28</v>
      </c>
      <c r="F30" s="185">
        <v>24</v>
      </c>
      <c r="G30" s="3">
        <f t="shared" si="1"/>
        <v>52</v>
      </c>
      <c r="H30" s="184">
        <v>6</v>
      </c>
      <c r="I30" s="185">
        <v>13</v>
      </c>
      <c r="J30" s="3">
        <f t="shared" si="2"/>
        <v>19</v>
      </c>
      <c r="K30" s="184">
        <v>2</v>
      </c>
      <c r="L30" s="185">
        <v>0</v>
      </c>
      <c r="M30" s="3">
        <f t="shared" si="3"/>
        <v>2</v>
      </c>
      <c r="N30" s="184">
        <v>21</v>
      </c>
      <c r="O30" s="185">
        <v>20</v>
      </c>
      <c r="P30" s="3">
        <f t="shared" si="4"/>
        <v>41</v>
      </c>
      <c r="Q30" s="99">
        <f t="shared" si="7"/>
        <v>57</v>
      </c>
      <c r="R30" s="100">
        <f t="shared" si="7"/>
        <v>57</v>
      </c>
      <c r="S30" s="4">
        <f t="shared" si="5"/>
        <v>114</v>
      </c>
      <c r="T30" s="101">
        <f t="shared" si="8"/>
        <v>57.575757575757578</v>
      </c>
      <c r="U30" s="102">
        <f t="shared" si="8"/>
        <v>61.95652173913043</v>
      </c>
      <c r="V30" s="103">
        <f t="shared" si="8"/>
        <v>59.685863874345543</v>
      </c>
      <c r="W30" s="101">
        <f t="shared" si="9"/>
        <v>59.649122807017541</v>
      </c>
      <c r="X30" s="102">
        <f t="shared" si="9"/>
        <v>64.912280701754383</v>
      </c>
      <c r="Y30" s="104">
        <f t="shared" si="9"/>
        <v>62.280701754385973</v>
      </c>
      <c r="Z30" s="223" t="s">
        <v>112</v>
      </c>
      <c r="AA30" s="101">
        <f t="shared" si="10"/>
        <v>21.212121212121211</v>
      </c>
      <c r="AB30" s="102">
        <f t="shared" si="6"/>
        <v>21.739130434782609</v>
      </c>
      <c r="AC30" s="103">
        <f t="shared" si="6"/>
        <v>21.465968586387437</v>
      </c>
    </row>
    <row r="31" spans="1:29" s="86" customFormat="1" ht="12" customHeight="1" x14ac:dyDescent="0.15">
      <c r="A31" s="196" t="s">
        <v>52</v>
      </c>
      <c r="B31" s="174">
        <v>266</v>
      </c>
      <c r="C31" s="175">
        <v>275</v>
      </c>
      <c r="D31" s="42">
        <f t="shared" si="0"/>
        <v>541</v>
      </c>
      <c r="E31" s="174">
        <v>54</v>
      </c>
      <c r="F31" s="175">
        <v>58</v>
      </c>
      <c r="G31" s="42">
        <f t="shared" si="1"/>
        <v>112</v>
      </c>
      <c r="H31" s="174">
        <v>18</v>
      </c>
      <c r="I31" s="175">
        <v>28</v>
      </c>
      <c r="J31" s="42">
        <f t="shared" si="2"/>
        <v>46</v>
      </c>
      <c r="K31" s="174">
        <v>1</v>
      </c>
      <c r="L31" s="175">
        <v>1</v>
      </c>
      <c r="M31" s="42">
        <f t="shared" si="3"/>
        <v>2</v>
      </c>
      <c r="N31" s="174">
        <v>80</v>
      </c>
      <c r="O31" s="175">
        <v>68</v>
      </c>
      <c r="P31" s="42">
        <f t="shared" si="4"/>
        <v>148</v>
      </c>
      <c r="Q31" s="105">
        <f t="shared" si="7"/>
        <v>153</v>
      </c>
      <c r="R31" s="106">
        <f t="shared" si="7"/>
        <v>155</v>
      </c>
      <c r="S31" s="43">
        <f t="shared" si="5"/>
        <v>308</v>
      </c>
      <c r="T31" s="107">
        <f t="shared" si="8"/>
        <v>57.518796992481199</v>
      </c>
      <c r="U31" s="108">
        <f t="shared" si="8"/>
        <v>56.36363636363636</v>
      </c>
      <c r="V31" s="109">
        <f t="shared" si="8"/>
        <v>56.931608133086876</v>
      </c>
      <c r="W31" s="107">
        <f t="shared" si="9"/>
        <v>47.058823529411761</v>
      </c>
      <c r="X31" s="108">
        <f t="shared" si="9"/>
        <v>55.483870967741936</v>
      </c>
      <c r="Y31" s="110">
        <f t="shared" si="9"/>
        <v>51.298701298701296</v>
      </c>
      <c r="Z31" s="224" t="s">
        <v>113</v>
      </c>
      <c r="AA31" s="107">
        <f t="shared" si="10"/>
        <v>30.075187969924812</v>
      </c>
      <c r="AB31" s="108">
        <f t="shared" si="6"/>
        <v>24.727272727272727</v>
      </c>
      <c r="AC31" s="109">
        <f t="shared" si="6"/>
        <v>27.35674676524954</v>
      </c>
    </row>
    <row r="32" spans="1:29" ht="12" customHeight="1" x14ac:dyDescent="0.15">
      <c r="A32" s="195" t="s">
        <v>53</v>
      </c>
      <c r="B32" s="184">
        <v>46</v>
      </c>
      <c r="C32" s="185">
        <v>36</v>
      </c>
      <c r="D32" s="3">
        <f t="shared" si="0"/>
        <v>82</v>
      </c>
      <c r="E32" s="184">
        <v>6</v>
      </c>
      <c r="F32" s="185">
        <v>7</v>
      </c>
      <c r="G32" s="3">
        <f t="shared" si="1"/>
        <v>13</v>
      </c>
      <c r="H32" s="184">
        <v>4</v>
      </c>
      <c r="I32" s="185">
        <v>2</v>
      </c>
      <c r="J32" s="3">
        <f t="shared" si="2"/>
        <v>6</v>
      </c>
      <c r="K32" s="184">
        <v>0</v>
      </c>
      <c r="L32" s="185">
        <v>0</v>
      </c>
      <c r="M32" s="3">
        <f t="shared" si="3"/>
        <v>0</v>
      </c>
      <c r="N32" s="184">
        <v>23</v>
      </c>
      <c r="O32" s="185">
        <v>12</v>
      </c>
      <c r="P32" s="3">
        <f t="shared" si="4"/>
        <v>35</v>
      </c>
      <c r="Q32" s="99">
        <f t="shared" si="7"/>
        <v>33</v>
      </c>
      <c r="R32" s="100">
        <f t="shared" si="7"/>
        <v>21</v>
      </c>
      <c r="S32" s="4">
        <f t="shared" si="5"/>
        <v>54</v>
      </c>
      <c r="T32" s="101">
        <f t="shared" si="8"/>
        <v>71.739130434782609</v>
      </c>
      <c r="U32" s="102">
        <f t="shared" si="8"/>
        <v>58.333333333333336</v>
      </c>
      <c r="V32" s="103">
        <f t="shared" si="8"/>
        <v>65.853658536585371</v>
      </c>
      <c r="W32" s="101">
        <f t="shared" si="9"/>
        <v>30.303030303030305</v>
      </c>
      <c r="X32" s="102">
        <f t="shared" si="9"/>
        <v>42.857142857142854</v>
      </c>
      <c r="Y32" s="104">
        <f t="shared" si="9"/>
        <v>35.185185185185183</v>
      </c>
      <c r="Z32" s="223" t="s">
        <v>114</v>
      </c>
      <c r="AA32" s="101">
        <f t="shared" si="10"/>
        <v>50</v>
      </c>
      <c r="AB32" s="102">
        <f t="shared" si="6"/>
        <v>33.333333333333329</v>
      </c>
      <c r="AC32" s="103">
        <f t="shared" si="6"/>
        <v>42.68292682926829</v>
      </c>
    </row>
    <row r="33" spans="1:29" s="86" customFormat="1" ht="12" customHeight="1" x14ac:dyDescent="0.15">
      <c r="A33" s="196" t="s">
        <v>54</v>
      </c>
      <c r="B33" s="174">
        <v>318</v>
      </c>
      <c r="C33" s="175">
        <v>326</v>
      </c>
      <c r="D33" s="42">
        <f t="shared" si="0"/>
        <v>644</v>
      </c>
      <c r="E33" s="174">
        <v>58</v>
      </c>
      <c r="F33" s="175">
        <v>64</v>
      </c>
      <c r="G33" s="42">
        <f t="shared" si="1"/>
        <v>122</v>
      </c>
      <c r="H33" s="174">
        <v>27</v>
      </c>
      <c r="I33" s="175">
        <v>28</v>
      </c>
      <c r="J33" s="42">
        <f t="shared" si="2"/>
        <v>55</v>
      </c>
      <c r="K33" s="174">
        <v>2</v>
      </c>
      <c r="L33" s="175">
        <v>1</v>
      </c>
      <c r="M33" s="42">
        <f t="shared" si="3"/>
        <v>3</v>
      </c>
      <c r="N33" s="174">
        <v>108</v>
      </c>
      <c r="O33" s="175">
        <v>96</v>
      </c>
      <c r="P33" s="42">
        <f t="shared" si="4"/>
        <v>204</v>
      </c>
      <c r="Q33" s="105">
        <f t="shared" si="7"/>
        <v>195</v>
      </c>
      <c r="R33" s="106">
        <f t="shared" si="7"/>
        <v>189</v>
      </c>
      <c r="S33" s="43">
        <f t="shared" si="5"/>
        <v>384</v>
      </c>
      <c r="T33" s="107">
        <f t="shared" si="8"/>
        <v>61.320754716981128</v>
      </c>
      <c r="U33" s="108">
        <f t="shared" si="8"/>
        <v>57.975460122699388</v>
      </c>
      <c r="V33" s="109">
        <f t="shared" si="8"/>
        <v>59.627329192546583</v>
      </c>
      <c r="W33" s="107">
        <f t="shared" si="9"/>
        <v>43.589743589743591</v>
      </c>
      <c r="X33" s="108">
        <f t="shared" si="9"/>
        <v>48.677248677248677</v>
      </c>
      <c r="Y33" s="110">
        <f t="shared" si="9"/>
        <v>46.09375</v>
      </c>
      <c r="Z33" s="224" t="s">
        <v>115</v>
      </c>
      <c r="AA33" s="107">
        <f t="shared" si="10"/>
        <v>33.962264150943398</v>
      </c>
      <c r="AB33" s="108">
        <f t="shared" si="6"/>
        <v>29.447852760736197</v>
      </c>
      <c r="AC33" s="109">
        <f t="shared" si="6"/>
        <v>31.677018633540371</v>
      </c>
    </row>
    <row r="34" spans="1:29" ht="12" customHeight="1" x14ac:dyDescent="0.15">
      <c r="A34" s="193" t="s">
        <v>55</v>
      </c>
      <c r="B34" s="176">
        <v>443</v>
      </c>
      <c r="C34" s="177">
        <v>432</v>
      </c>
      <c r="D34" s="1">
        <f t="shared" si="0"/>
        <v>875</v>
      </c>
      <c r="E34" s="176">
        <v>86</v>
      </c>
      <c r="F34" s="177">
        <v>72</v>
      </c>
      <c r="G34" s="1">
        <f t="shared" si="1"/>
        <v>158</v>
      </c>
      <c r="H34" s="176">
        <v>42</v>
      </c>
      <c r="I34" s="177">
        <v>63</v>
      </c>
      <c r="J34" s="1">
        <f t="shared" si="2"/>
        <v>105</v>
      </c>
      <c r="K34" s="176">
        <v>2</v>
      </c>
      <c r="L34" s="177">
        <v>3</v>
      </c>
      <c r="M34" s="1">
        <f t="shared" si="3"/>
        <v>5</v>
      </c>
      <c r="N34" s="176">
        <v>115</v>
      </c>
      <c r="O34" s="177">
        <v>92</v>
      </c>
      <c r="P34" s="1">
        <f t="shared" si="4"/>
        <v>207</v>
      </c>
      <c r="Q34" s="87">
        <f t="shared" si="7"/>
        <v>245</v>
      </c>
      <c r="R34" s="88">
        <f t="shared" si="7"/>
        <v>230</v>
      </c>
      <c r="S34" s="2">
        <f t="shared" si="5"/>
        <v>475</v>
      </c>
      <c r="T34" s="89">
        <f t="shared" si="8"/>
        <v>55.304740406320541</v>
      </c>
      <c r="U34" s="90">
        <f t="shared" si="8"/>
        <v>53.240740740740748</v>
      </c>
      <c r="V34" s="91">
        <f t="shared" si="8"/>
        <v>54.285714285714285</v>
      </c>
      <c r="W34" s="89">
        <f t="shared" si="9"/>
        <v>52.244897959183675</v>
      </c>
      <c r="X34" s="90">
        <f t="shared" si="9"/>
        <v>58.695652173913047</v>
      </c>
      <c r="Y34" s="92">
        <f t="shared" si="9"/>
        <v>55.368421052631575</v>
      </c>
      <c r="Z34" s="221" t="s">
        <v>116</v>
      </c>
      <c r="AA34" s="89">
        <f t="shared" si="10"/>
        <v>25.959367945823931</v>
      </c>
      <c r="AB34" s="90">
        <f t="shared" si="6"/>
        <v>21.296296296296298</v>
      </c>
      <c r="AC34" s="91">
        <f t="shared" si="6"/>
        <v>23.657142857142858</v>
      </c>
    </row>
    <row r="35" spans="1:29" s="86" customFormat="1" ht="12" customHeight="1" x14ac:dyDescent="0.15">
      <c r="A35" s="194" t="s">
        <v>56</v>
      </c>
      <c r="B35" s="178">
        <v>201</v>
      </c>
      <c r="C35" s="179">
        <v>186</v>
      </c>
      <c r="D35" s="38">
        <f t="shared" si="0"/>
        <v>387</v>
      </c>
      <c r="E35" s="178">
        <v>29</v>
      </c>
      <c r="F35" s="179">
        <v>23</v>
      </c>
      <c r="G35" s="38">
        <f t="shared" si="1"/>
        <v>52</v>
      </c>
      <c r="H35" s="178">
        <v>23</v>
      </c>
      <c r="I35" s="179">
        <v>25</v>
      </c>
      <c r="J35" s="38">
        <f t="shared" si="2"/>
        <v>48</v>
      </c>
      <c r="K35" s="178">
        <v>0</v>
      </c>
      <c r="L35" s="179">
        <v>0</v>
      </c>
      <c r="M35" s="38">
        <f t="shared" si="3"/>
        <v>0</v>
      </c>
      <c r="N35" s="178">
        <v>62</v>
      </c>
      <c r="O35" s="179">
        <v>52</v>
      </c>
      <c r="P35" s="38">
        <f t="shared" si="4"/>
        <v>114</v>
      </c>
      <c r="Q35" s="93">
        <f t="shared" si="7"/>
        <v>114</v>
      </c>
      <c r="R35" s="94">
        <f t="shared" si="7"/>
        <v>100</v>
      </c>
      <c r="S35" s="39">
        <f t="shared" si="5"/>
        <v>214</v>
      </c>
      <c r="T35" s="95">
        <f t="shared" si="8"/>
        <v>56.71641791044776</v>
      </c>
      <c r="U35" s="96">
        <f t="shared" si="8"/>
        <v>53.763440860215049</v>
      </c>
      <c r="V35" s="97">
        <f t="shared" si="8"/>
        <v>55.297157622739014</v>
      </c>
      <c r="W35" s="95">
        <f t="shared" si="9"/>
        <v>45.614035087719294</v>
      </c>
      <c r="X35" s="96">
        <f t="shared" si="9"/>
        <v>48</v>
      </c>
      <c r="Y35" s="98">
        <f t="shared" si="9"/>
        <v>46.728971962616825</v>
      </c>
      <c r="Z35" s="222" t="s">
        <v>117</v>
      </c>
      <c r="AA35" s="95">
        <f t="shared" si="10"/>
        <v>30.845771144278604</v>
      </c>
      <c r="AB35" s="96">
        <f t="shared" si="6"/>
        <v>27.956989247311824</v>
      </c>
      <c r="AC35" s="97">
        <f t="shared" si="6"/>
        <v>29.457364341085274</v>
      </c>
    </row>
    <row r="36" spans="1:29" ht="12" customHeight="1" x14ac:dyDescent="0.15">
      <c r="A36" s="193" t="s">
        <v>57</v>
      </c>
      <c r="B36" s="176">
        <v>198</v>
      </c>
      <c r="C36" s="177">
        <v>193</v>
      </c>
      <c r="D36" s="1">
        <f t="shared" si="0"/>
        <v>391</v>
      </c>
      <c r="E36" s="176">
        <v>39</v>
      </c>
      <c r="F36" s="177">
        <v>27</v>
      </c>
      <c r="G36" s="1">
        <f t="shared" si="1"/>
        <v>66</v>
      </c>
      <c r="H36" s="176">
        <v>15</v>
      </c>
      <c r="I36" s="177">
        <v>35</v>
      </c>
      <c r="J36" s="1">
        <f t="shared" si="2"/>
        <v>50</v>
      </c>
      <c r="K36" s="176">
        <v>1</v>
      </c>
      <c r="L36" s="177">
        <v>1</v>
      </c>
      <c r="M36" s="1">
        <f t="shared" si="3"/>
        <v>2</v>
      </c>
      <c r="N36" s="176">
        <v>50</v>
      </c>
      <c r="O36" s="177">
        <v>41</v>
      </c>
      <c r="P36" s="1">
        <f t="shared" si="4"/>
        <v>91</v>
      </c>
      <c r="Q36" s="87">
        <f t="shared" si="7"/>
        <v>105</v>
      </c>
      <c r="R36" s="88">
        <f t="shared" si="7"/>
        <v>104</v>
      </c>
      <c r="S36" s="2">
        <f t="shared" si="5"/>
        <v>209</v>
      </c>
      <c r="T36" s="89">
        <f t="shared" si="8"/>
        <v>53.030303030303031</v>
      </c>
      <c r="U36" s="90">
        <f t="shared" si="8"/>
        <v>53.8860103626943</v>
      </c>
      <c r="V36" s="91">
        <f t="shared" si="8"/>
        <v>53.452685421994886</v>
      </c>
      <c r="W36" s="89">
        <f t="shared" si="9"/>
        <v>51.428571428571423</v>
      </c>
      <c r="X36" s="90">
        <f t="shared" si="9"/>
        <v>59.615384615384613</v>
      </c>
      <c r="Y36" s="92">
        <f t="shared" si="9"/>
        <v>55.502392344497608</v>
      </c>
      <c r="Z36" s="221" t="s">
        <v>118</v>
      </c>
      <c r="AA36" s="89">
        <f t="shared" si="10"/>
        <v>25.252525252525253</v>
      </c>
      <c r="AB36" s="90">
        <f t="shared" si="6"/>
        <v>21.243523316062177</v>
      </c>
      <c r="AC36" s="91">
        <f t="shared" si="6"/>
        <v>23.273657289002557</v>
      </c>
    </row>
    <row r="37" spans="1:29" s="86" customFormat="1" ht="12" customHeight="1" x14ac:dyDescent="0.15">
      <c r="A37" s="197" t="s">
        <v>58</v>
      </c>
      <c r="B37" s="180">
        <v>2073</v>
      </c>
      <c r="C37" s="181">
        <v>2090</v>
      </c>
      <c r="D37" s="46">
        <f t="shared" si="0"/>
        <v>4163</v>
      </c>
      <c r="E37" s="180">
        <v>289</v>
      </c>
      <c r="F37" s="181">
        <v>297</v>
      </c>
      <c r="G37" s="46">
        <f t="shared" si="1"/>
        <v>586</v>
      </c>
      <c r="H37" s="180">
        <v>207</v>
      </c>
      <c r="I37" s="181">
        <v>316</v>
      </c>
      <c r="J37" s="46">
        <f t="shared" si="2"/>
        <v>523</v>
      </c>
      <c r="K37" s="180">
        <v>12</v>
      </c>
      <c r="L37" s="181">
        <v>17</v>
      </c>
      <c r="M37" s="46">
        <f t="shared" si="3"/>
        <v>29</v>
      </c>
      <c r="N37" s="180">
        <v>567</v>
      </c>
      <c r="O37" s="181">
        <v>483</v>
      </c>
      <c r="P37" s="46">
        <f t="shared" si="4"/>
        <v>1050</v>
      </c>
      <c r="Q37" s="111">
        <f t="shared" si="7"/>
        <v>1075</v>
      </c>
      <c r="R37" s="112">
        <f t="shared" si="7"/>
        <v>1113</v>
      </c>
      <c r="S37" s="47">
        <f t="shared" si="5"/>
        <v>2188</v>
      </c>
      <c r="T37" s="113">
        <f t="shared" si="8"/>
        <v>51.857211770381099</v>
      </c>
      <c r="U37" s="114">
        <f t="shared" si="8"/>
        <v>53.253588516746412</v>
      </c>
      <c r="V37" s="115">
        <f t="shared" si="8"/>
        <v>52.558251261109781</v>
      </c>
      <c r="W37" s="113">
        <f t="shared" si="9"/>
        <v>46.139534883720927</v>
      </c>
      <c r="X37" s="114">
        <f t="shared" si="9"/>
        <v>55.076370170709801</v>
      </c>
      <c r="Y37" s="116">
        <f t="shared" si="9"/>
        <v>50.685557586837291</v>
      </c>
      <c r="Z37" s="225" t="s">
        <v>119</v>
      </c>
      <c r="AA37" s="113">
        <f t="shared" si="10"/>
        <v>27.35166425470333</v>
      </c>
      <c r="AB37" s="114">
        <f t="shared" si="6"/>
        <v>23.110047846889952</v>
      </c>
      <c r="AC37" s="115">
        <f t="shared" si="6"/>
        <v>25.22219553206822</v>
      </c>
    </row>
    <row r="38" spans="1:29" ht="12" customHeight="1" x14ac:dyDescent="0.15">
      <c r="A38" s="198" t="s">
        <v>59</v>
      </c>
      <c r="B38" s="182">
        <v>732</v>
      </c>
      <c r="C38" s="183">
        <v>720</v>
      </c>
      <c r="D38" s="28">
        <f t="shared" si="0"/>
        <v>1452</v>
      </c>
      <c r="E38" s="182">
        <v>126</v>
      </c>
      <c r="F38" s="183">
        <v>141</v>
      </c>
      <c r="G38" s="28">
        <f t="shared" si="1"/>
        <v>267</v>
      </c>
      <c r="H38" s="182">
        <v>81</v>
      </c>
      <c r="I38" s="183">
        <v>105</v>
      </c>
      <c r="J38" s="28">
        <f t="shared" si="2"/>
        <v>186</v>
      </c>
      <c r="K38" s="182">
        <v>2</v>
      </c>
      <c r="L38" s="183">
        <v>2</v>
      </c>
      <c r="M38" s="28">
        <f t="shared" si="3"/>
        <v>4</v>
      </c>
      <c r="N38" s="182">
        <v>192</v>
      </c>
      <c r="O38" s="183">
        <v>154</v>
      </c>
      <c r="P38" s="28">
        <f t="shared" si="4"/>
        <v>346</v>
      </c>
      <c r="Q38" s="117">
        <f t="shared" ref="Q38:R60" si="11">SUMIF($E$4:$P$4,Q$4,$E38:$P38)</f>
        <v>401</v>
      </c>
      <c r="R38" s="118">
        <f t="shared" si="11"/>
        <v>402</v>
      </c>
      <c r="S38" s="29">
        <f t="shared" si="5"/>
        <v>803</v>
      </c>
      <c r="T38" s="119">
        <f t="shared" si="8"/>
        <v>54.78142076502732</v>
      </c>
      <c r="U38" s="120">
        <f t="shared" si="8"/>
        <v>55.833333333333336</v>
      </c>
      <c r="V38" s="121">
        <f t="shared" si="8"/>
        <v>55.303030303030297</v>
      </c>
      <c r="W38" s="119">
        <f t="shared" si="9"/>
        <v>51.6209476309227</v>
      </c>
      <c r="X38" s="120">
        <f t="shared" si="9"/>
        <v>61.194029850746269</v>
      </c>
      <c r="Y38" s="122">
        <f t="shared" si="9"/>
        <v>56.413449564134496</v>
      </c>
      <c r="Z38" s="226" t="s">
        <v>120</v>
      </c>
      <c r="AA38" s="119">
        <f t="shared" si="10"/>
        <v>26.229508196721312</v>
      </c>
      <c r="AB38" s="120">
        <f t="shared" si="6"/>
        <v>21.388888888888889</v>
      </c>
      <c r="AC38" s="121">
        <f t="shared" si="6"/>
        <v>23.829201101928373</v>
      </c>
    </row>
    <row r="39" spans="1:29" s="86" customFormat="1" ht="12" customHeight="1" x14ac:dyDescent="0.15">
      <c r="A39" s="194" t="s">
        <v>60</v>
      </c>
      <c r="B39" s="178">
        <v>1099</v>
      </c>
      <c r="C39" s="179">
        <v>1090</v>
      </c>
      <c r="D39" s="38">
        <f t="shared" si="0"/>
        <v>2189</v>
      </c>
      <c r="E39" s="178">
        <v>160</v>
      </c>
      <c r="F39" s="179">
        <v>145</v>
      </c>
      <c r="G39" s="38">
        <f t="shared" si="1"/>
        <v>305</v>
      </c>
      <c r="H39" s="178">
        <v>98</v>
      </c>
      <c r="I39" s="179">
        <v>148</v>
      </c>
      <c r="J39" s="38">
        <f t="shared" si="2"/>
        <v>246</v>
      </c>
      <c r="K39" s="178">
        <v>17</v>
      </c>
      <c r="L39" s="179">
        <v>15</v>
      </c>
      <c r="M39" s="38">
        <f t="shared" si="3"/>
        <v>32</v>
      </c>
      <c r="N39" s="178">
        <v>356</v>
      </c>
      <c r="O39" s="179">
        <v>292</v>
      </c>
      <c r="P39" s="38">
        <f t="shared" si="4"/>
        <v>648</v>
      </c>
      <c r="Q39" s="93">
        <f t="shared" si="11"/>
        <v>631</v>
      </c>
      <c r="R39" s="94">
        <f t="shared" si="11"/>
        <v>600</v>
      </c>
      <c r="S39" s="39">
        <f t="shared" si="5"/>
        <v>1231</v>
      </c>
      <c r="T39" s="95">
        <f t="shared" si="8"/>
        <v>57.415832575068251</v>
      </c>
      <c r="U39" s="96">
        <f t="shared" si="8"/>
        <v>55.045871559633028</v>
      </c>
      <c r="V39" s="97">
        <f t="shared" si="8"/>
        <v>56.235724074920057</v>
      </c>
      <c r="W39" s="95">
        <f t="shared" si="9"/>
        <v>40.887480190174323</v>
      </c>
      <c r="X39" s="96">
        <f t="shared" si="9"/>
        <v>48.833333333333336</v>
      </c>
      <c r="Y39" s="98">
        <f t="shared" si="9"/>
        <v>44.760357432981316</v>
      </c>
      <c r="Z39" s="222" t="s">
        <v>121</v>
      </c>
      <c r="AA39" s="95">
        <f t="shared" si="10"/>
        <v>32.393084622383981</v>
      </c>
      <c r="AB39" s="96">
        <f t="shared" si="6"/>
        <v>26.788990825688074</v>
      </c>
      <c r="AC39" s="97">
        <f t="shared" si="6"/>
        <v>29.602558245774325</v>
      </c>
    </row>
    <row r="40" spans="1:29" ht="12" customHeight="1" x14ac:dyDescent="0.15">
      <c r="A40" s="195" t="s">
        <v>61</v>
      </c>
      <c r="B40" s="184">
        <v>477</v>
      </c>
      <c r="C40" s="185">
        <v>483</v>
      </c>
      <c r="D40" s="3">
        <f t="shared" si="0"/>
        <v>960</v>
      </c>
      <c r="E40" s="184">
        <v>57</v>
      </c>
      <c r="F40" s="185">
        <v>46</v>
      </c>
      <c r="G40" s="3">
        <f t="shared" si="1"/>
        <v>103</v>
      </c>
      <c r="H40" s="184">
        <v>88</v>
      </c>
      <c r="I40" s="185">
        <v>136</v>
      </c>
      <c r="J40" s="3">
        <f t="shared" si="2"/>
        <v>224</v>
      </c>
      <c r="K40" s="184">
        <v>2</v>
      </c>
      <c r="L40" s="185">
        <v>0</v>
      </c>
      <c r="M40" s="3">
        <f t="shared" si="3"/>
        <v>2</v>
      </c>
      <c r="N40" s="184">
        <v>130</v>
      </c>
      <c r="O40" s="185">
        <v>103</v>
      </c>
      <c r="P40" s="3">
        <f t="shared" si="4"/>
        <v>233</v>
      </c>
      <c r="Q40" s="99">
        <f t="shared" si="11"/>
        <v>277</v>
      </c>
      <c r="R40" s="100">
        <f t="shared" si="11"/>
        <v>285</v>
      </c>
      <c r="S40" s="4">
        <f t="shared" si="5"/>
        <v>562</v>
      </c>
      <c r="T40" s="101">
        <f t="shared" si="8"/>
        <v>58.071278825995812</v>
      </c>
      <c r="U40" s="102">
        <f t="shared" si="8"/>
        <v>59.006211180124225</v>
      </c>
      <c r="V40" s="103">
        <f t="shared" si="8"/>
        <v>58.541666666666671</v>
      </c>
      <c r="W40" s="101">
        <f t="shared" si="9"/>
        <v>52.346570397111911</v>
      </c>
      <c r="X40" s="102">
        <f t="shared" si="9"/>
        <v>63.859649122807014</v>
      </c>
      <c r="Y40" s="104">
        <f t="shared" si="9"/>
        <v>58.185053380782911</v>
      </c>
      <c r="Z40" s="223" t="s">
        <v>122</v>
      </c>
      <c r="AA40" s="101">
        <f t="shared" si="10"/>
        <v>27.253668763102723</v>
      </c>
      <c r="AB40" s="102">
        <f t="shared" si="6"/>
        <v>21.325051759834366</v>
      </c>
      <c r="AC40" s="103">
        <f t="shared" si="6"/>
        <v>24.270833333333332</v>
      </c>
    </row>
    <row r="41" spans="1:29" s="86" customFormat="1" ht="12" customHeight="1" x14ac:dyDescent="0.15">
      <c r="A41" s="196" t="s">
        <v>62</v>
      </c>
      <c r="B41" s="174">
        <v>1681</v>
      </c>
      <c r="C41" s="175">
        <v>1691</v>
      </c>
      <c r="D41" s="42">
        <f t="shared" si="0"/>
        <v>3372</v>
      </c>
      <c r="E41" s="174">
        <v>119</v>
      </c>
      <c r="F41" s="175">
        <v>129</v>
      </c>
      <c r="G41" s="42">
        <f t="shared" si="1"/>
        <v>248</v>
      </c>
      <c r="H41" s="174">
        <v>338</v>
      </c>
      <c r="I41" s="175">
        <v>422</v>
      </c>
      <c r="J41" s="42">
        <f t="shared" si="2"/>
        <v>760</v>
      </c>
      <c r="K41" s="174">
        <v>5</v>
      </c>
      <c r="L41" s="175">
        <v>5</v>
      </c>
      <c r="M41" s="42">
        <f t="shared" si="3"/>
        <v>10</v>
      </c>
      <c r="N41" s="174">
        <v>484</v>
      </c>
      <c r="O41" s="175">
        <v>419</v>
      </c>
      <c r="P41" s="42">
        <f t="shared" si="4"/>
        <v>903</v>
      </c>
      <c r="Q41" s="105">
        <f t="shared" si="11"/>
        <v>946</v>
      </c>
      <c r="R41" s="106">
        <f t="shared" si="11"/>
        <v>975</v>
      </c>
      <c r="S41" s="43">
        <f t="shared" si="5"/>
        <v>1921</v>
      </c>
      <c r="T41" s="107">
        <f t="shared" si="8"/>
        <v>56.276026174895897</v>
      </c>
      <c r="U41" s="108">
        <f t="shared" si="8"/>
        <v>57.658190419869904</v>
      </c>
      <c r="V41" s="109">
        <f t="shared" si="8"/>
        <v>56.969157769869518</v>
      </c>
      <c r="W41" s="107">
        <f t="shared" si="9"/>
        <v>48.308668076109932</v>
      </c>
      <c r="X41" s="108">
        <f t="shared" si="9"/>
        <v>56.512820512820518</v>
      </c>
      <c r="Y41" s="110">
        <f t="shared" si="9"/>
        <v>52.472670484122851</v>
      </c>
      <c r="Z41" s="224" t="s">
        <v>123</v>
      </c>
      <c r="AA41" s="107">
        <f t="shared" si="10"/>
        <v>28.792385484830458</v>
      </c>
      <c r="AB41" s="108">
        <f t="shared" si="6"/>
        <v>24.778237729154345</v>
      </c>
      <c r="AC41" s="109">
        <f t="shared" si="6"/>
        <v>26.77935943060498</v>
      </c>
    </row>
    <row r="42" spans="1:29" ht="12" customHeight="1" x14ac:dyDescent="0.15">
      <c r="A42" s="193" t="s">
        <v>63</v>
      </c>
      <c r="B42" s="176">
        <v>689</v>
      </c>
      <c r="C42" s="177">
        <v>783</v>
      </c>
      <c r="D42" s="1">
        <f t="shared" si="0"/>
        <v>1472</v>
      </c>
      <c r="E42" s="176">
        <v>60</v>
      </c>
      <c r="F42" s="177">
        <v>48</v>
      </c>
      <c r="G42" s="1">
        <f t="shared" si="1"/>
        <v>108</v>
      </c>
      <c r="H42" s="176">
        <v>178</v>
      </c>
      <c r="I42" s="177">
        <v>220</v>
      </c>
      <c r="J42" s="1">
        <f t="shared" si="2"/>
        <v>398</v>
      </c>
      <c r="K42" s="176">
        <v>1</v>
      </c>
      <c r="L42" s="177">
        <v>8</v>
      </c>
      <c r="M42" s="1">
        <f t="shared" si="3"/>
        <v>9</v>
      </c>
      <c r="N42" s="176">
        <v>185</v>
      </c>
      <c r="O42" s="177">
        <v>158</v>
      </c>
      <c r="P42" s="1">
        <f t="shared" si="4"/>
        <v>343</v>
      </c>
      <c r="Q42" s="87">
        <f t="shared" si="11"/>
        <v>424</v>
      </c>
      <c r="R42" s="88">
        <f t="shared" si="11"/>
        <v>434</v>
      </c>
      <c r="S42" s="2">
        <f t="shared" si="5"/>
        <v>858</v>
      </c>
      <c r="T42" s="89">
        <f t="shared" si="8"/>
        <v>61.53846153846154</v>
      </c>
      <c r="U42" s="90">
        <f t="shared" si="8"/>
        <v>55.427841634738186</v>
      </c>
      <c r="V42" s="91">
        <f t="shared" si="8"/>
        <v>58.288043478260867</v>
      </c>
      <c r="W42" s="89">
        <f t="shared" si="9"/>
        <v>56.132075471698116</v>
      </c>
      <c r="X42" s="90">
        <f t="shared" si="9"/>
        <v>61.751152073732719</v>
      </c>
      <c r="Y42" s="92">
        <f t="shared" si="9"/>
        <v>58.974358974358978</v>
      </c>
      <c r="Z42" s="221" t="s">
        <v>124</v>
      </c>
      <c r="AA42" s="89">
        <f t="shared" si="10"/>
        <v>26.850507982583455</v>
      </c>
      <c r="AB42" s="90">
        <f t="shared" si="6"/>
        <v>20.178799489144318</v>
      </c>
      <c r="AC42" s="91">
        <f t="shared" si="6"/>
        <v>23.301630434782609</v>
      </c>
    </row>
    <row r="43" spans="1:29" s="86" customFormat="1" ht="12" customHeight="1" x14ac:dyDescent="0.15">
      <c r="A43" s="194" t="s">
        <v>64</v>
      </c>
      <c r="B43" s="178">
        <v>478</v>
      </c>
      <c r="C43" s="179">
        <v>487</v>
      </c>
      <c r="D43" s="38">
        <f t="shared" si="0"/>
        <v>965</v>
      </c>
      <c r="E43" s="178">
        <v>21</v>
      </c>
      <c r="F43" s="179">
        <v>21</v>
      </c>
      <c r="G43" s="38">
        <f t="shared" si="1"/>
        <v>42</v>
      </c>
      <c r="H43" s="178">
        <v>88</v>
      </c>
      <c r="I43" s="179">
        <v>124</v>
      </c>
      <c r="J43" s="38">
        <f t="shared" si="2"/>
        <v>212</v>
      </c>
      <c r="K43" s="178">
        <v>5</v>
      </c>
      <c r="L43" s="179">
        <v>0</v>
      </c>
      <c r="M43" s="38">
        <f t="shared" si="3"/>
        <v>5</v>
      </c>
      <c r="N43" s="178">
        <v>201</v>
      </c>
      <c r="O43" s="179">
        <v>164</v>
      </c>
      <c r="P43" s="38">
        <f t="shared" si="4"/>
        <v>365</v>
      </c>
      <c r="Q43" s="93">
        <f t="shared" si="11"/>
        <v>315</v>
      </c>
      <c r="R43" s="94">
        <f t="shared" si="11"/>
        <v>309</v>
      </c>
      <c r="S43" s="39">
        <f t="shared" si="5"/>
        <v>624</v>
      </c>
      <c r="T43" s="95">
        <f t="shared" si="8"/>
        <v>65.89958158995816</v>
      </c>
      <c r="U43" s="96">
        <f t="shared" si="8"/>
        <v>63.449691991786452</v>
      </c>
      <c r="V43" s="97">
        <f t="shared" si="8"/>
        <v>64.663212435233163</v>
      </c>
      <c r="W43" s="95">
        <f t="shared" si="9"/>
        <v>34.603174603174601</v>
      </c>
      <c r="X43" s="96">
        <f t="shared" si="9"/>
        <v>46.925566343042071</v>
      </c>
      <c r="Y43" s="98">
        <f t="shared" si="9"/>
        <v>40.705128205128204</v>
      </c>
      <c r="Z43" s="222" t="s">
        <v>125</v>
      </c>
      <c r="AA43" s="95">
        <f t="shared" si="10"/>
        <v>42.05020920502092</v>
      </c>
      <c r="AB43" s="96">
        <f t="shared" si="6"/>
        <v>33.675564681724843</v>
      </c>
      <c r="AC43" s="97">
        <f t="shared" si="6"/>
        <v>37.823834196891191</v>
      </c>
    </row>
    <row r="44" spans="1:29" ht="12" customHeight="1" x14ac:dyDescent="0.15">
      <c r="A44" s="193" t="s">
        <v>65</v>
      </c>
      <c r="B44" s="176">
        <v>1023</v>
      </c>
      <c r="C44" s="177">
        <v>982</v>
      </c>
      <c r="D44" s="1">
        <f t="shared" si="0"/>
        <v>2005</v>
      </c>
      <c r="E44" s="176">
        <v>76</v>
      </c>
      <c r="F44" s="177">
        <v>67</v>
      </c>
      <c r="G44" s="1">
        <f t="shared" si="1"/>
        <v>143</v>
      </c>
      <c r="H44" s="176">
        <v>205</v>
      </c>
      <c r="I44" s="177">
        <v>249</v>
      </c>
      <c r="J44" s="1">
        <f t="shared" si="2"/>
        <v>454</v>
      </c>
      <c r="K44" s="176">
        <v>6</v>
      </c>
      <c r="L44" s="177">
        <v>2</v>
      </c>
      <c r="M44" s="1">
        <f t="shared" si="3"/>
        <v>8</v>
      </c>
      <c r="N44" s="176">
        <v>278</v>
      </c>
      <c r="O44" s="177">
        <v>217</v>
      </c>
      <c r="P44" s="1">
        <f t="shared" si="4"/>
        <v>495</v>
      </c>
      <c r="Q44" s="87">
        <f t="shared" si="11"/>
        <v>565</v>
      </c>
      <c r="R44" s="88">
        <f t="shared" si="11"/>
        <v>535</v>
      </c>
      <c r="S44" s="2">
        <f t="shared" si="5"/>
        <v>1100</v>
      </c>
      <c r="T44" s="89">
        <f t="shared" si="8"/>
        <v>55.229716520039098</v>
      </c>
      <c r="U44" s="90">
        <f t="shared" si="8"/>
        <v>54.480651731160904</v>
      </c>
      <c r="V44" s="91">
        <f t="shared" si="8"/>
        <v>54.862842892768086</v>
      </c>
      <c r="W44" s="89">
        <f t="shared" si="9"/>
        <v>49.734513274336287</v>
      </c>
      <c r="X44" s="90">
        <f t="shared" si="9"/>
        <v>59.065420560747661</v>
      </c>
      <c r="Y44" s="92">
        <f t="shared" si="9"/>
        <v>54.272727272727273</v>
      </c>
      <c r="Z44" s="221" t="s">
        <v>126</v>
      </c>
      <c r="AA44" s="89">
        <f t="shared" si="10"/>
        <v>27.174975562072333</v>
      </c>
      <c r="AB44" s="90">
        <f t="shared" si="6"/>
        <v>22.097759674134419</v>
      </c>
      <c r="AC44" s="91">
        <f t="shared" si="6"/>
        <v>24.688279301745634</v>
      </c>
    </row>
    <row r="45" spans="1:29" s="86" customFormat="1" ht="12" customHeight="1" x14ac:dyDescent="0.15">
      <c r="A45" s="197" t="s">
        <v>66</v>
      </c>
      <c r="B45" s="180">
        <v>1117</v>
      </c>
      <c r="C45" s="181">
        <v>1043</v>
      </c>
      <c r="D45" s="46">
        <f t="shared" si="0"/>
        <v>2160</v>
      </c>
      <c r="E45" s="180">
        <v>82</v>
      </c>
      <c r="F45" s="181">
        <v>77</v>
      </c>
      <c r="G45" s="46">
        <f t="shared" si="1"/>
        <v>159</v>
      </c>
      <c r="H45" s="180">
        <v>216</v>
      </c>
      <c r="I45" s="181">
        <v>282</v>
      </c>
      <c r="J45" s="46">
        <f t="shared" si="2"/>
        <v>498</v>
      </c>
      <c r="K45" s="180">
        <v>5</v>
      </c>
      <c r="L45" s="181">
        <v>2</v>
      </c>
      <c r="M45" s="46">
        <f t="shared" si="3"/>
        <v>7</v>
      </c>
      <c r="N45" s="180">
        <v>259</v>
      </c>
      <c r="O45" s="181">
        <v>204</v>
      </c>
      <c r="P45" s="46">
        <f t="shared" si="4"/>
        <v>463</v>
      </c>
      <c r="Q45" s="111">
        <f t="shared" si="11"/>
        <v>562</v>
      </c>
      <c r="R45" s="112">
        <f t="shared" si="11"/>
        <v>565</v>
      </c>
      <c r="S45" s="47">
        <f t="shared" si="5"/>
        <v>1127</v>
      </c>
      <c r="T45" s="113">
        <f t="shared" si="8"/>
        <v>50.313339301700985</v>
      </c>
      <c r="U45" s="114">
        <f t="shared" si="8"/>
        <v>54.170661553211886</v>
      </c>
      <c r="V45" s="115">
        <f t="shared" si="8"/>
        <v>52.175925925925924</v>
      </c>
      <c r="W45" s="113">
        <f t="shared" si="9"/>
        <v>53.024911032028463</v>
      </c>
      <c r="X45" s="114">
        <f t="shared" si="9"/>
        <v>63.539823008849559</v>
      </c>
      <c r="Y45" s="116">
        <f t="shared" si="9"/>
        <v>58.296362023070103</v>
      </c>
      <c r="Z45" s="225" t="s">
        <v>127</v>
      </c>
      <c r="AA45" s="113">
        <f t="shared" si="10"/>
        <v>23.187108325872874</v>
      </c>
      <c r="AB45" s="114">
        <f t="shared" si="6"/>
        <v>19.558964525407479</v>
      </c>
      <c r="AC45" s="115">
        <f t="shared" si="6"/>
        <v>21.435185185185183</v>
      </c>
    </row>
    <row r="46" spans="1:29" ht="12" customHeight="1" x14ac:dyDescent="0.15">
      <c r="A46" s="198" t="s">
        <v>67</v>
      </c>
      <c r="B46" s="182">
        <v>370</v>
      </c>
      <c r="C46" s="183">
        <v>387</v>
      </c>
      <c r="D46" s="28">
        <f t="shared" si="0"/>
        <v>757</v>
      </c>
      <c r="E46" s="182">
        <v>27</v>
      </c>
      <c r="F46" s="183">
        <v>18</v>
      </c>
      <c r="G46" s="28">
        <f t="shared" si="1"/>
        <v>45</v>
      </c>
      <c r="H46" s="182">
        <v>62</v>
      </c>
      <c r="I46" s="183">
        <v>86</v>
      </c>
      <c r="J46" s="28">
        <f t="shared" si="2"/>
        <v>148</v>
      </c>
      <c r="K46" s="182">
        <v>0</v>
      </c>
      <c r="L46" s="183">
        <v>5</v>
      </c>
      <c r="M46" s="28">
        <f t="shared" si="3"/>
        <v>5</v>
      </c>
      <c r="N46" s="182">
        <v>128</v>
      </c>
      <c r="O46" s="183">
        <v>120</v>
      </c>
      <c r="P46" s="28">
        <f t="shared" si="4"/>
        <v>248</v>
      </c>
      <c r="Q46" s="117">
        <f t="shared" si="11"/>
        <v>217</v>
      </c>
      <c r="R46" s="118">
        <f t="shared" si="11"/>
        <v>229</v>
      </c>
      <c r="S46" s="29">
        <f t="shared" si="5"/>
        <v>446</v>
      </c>
      <c r="T46" s="119">
        <f t="shared" si="8"/>
        <v>58.648648648648646</v>
      </c>
      <c r="U46" s="120">
        <f t="shared" si="8"/>
        <v>59.173126614987083</v>
      </c>
      <c r="V46" s="121">
        <f t="shared" si="8"/>
        <v>58.916776750330243</v>
      </c>
      <c r="W46" s="119">
        <f t="shared" si="9"/>
        <v>41.013824884792626</v>
      </c>
      <c r="X46" s="120">
        <f t="shared" si="9"/>
        <v>45.414847161572055</v>
      </c>
      <c r="Y46" s="122">
        <f t="shared" si="9"/>
        <v>43.27354260089686</v>
      </c>
      <c r="Z46" s="226" t="s">
        <v>128</v>
      </c>
      <c r="AA46" s="119">
        <f t="shared" si="10"/>
        <v>34.594594594594597</v>
      </c>
      <c r="AB46" s="120">
        <f t="shared" si="6"/>
        <v>31.007751937984494</v>
      </c>
      <c r="AC46" s="121">
        <f t="shared" si="6"/>
        <v>32.760898282694853</v>
      </c>
    </row>
    <row r="47" spans="1:29" s="86" customFormat="1" ht="12" customHeight="1" x14ac:dyDescent="0.15">
      <c r="A47" s="194" t="s">
        <v>68</v>
      </c>
      <c r="B47" s="178">
        <v>157</v>
      </c>
      <c r="C47" s="179">
        <v>162</v>
      </c>
      <c r="D47" s="38">
        <f t="shared" si="0"/>
        <v>319</v>
      </c>
      <c r="E47" s="178">
        <v>16</v>
      </c>
      <c r="F47" s="179">
        <v>13</v>
      </c>
      <c r="G47" s="38">
        <f t="shared" si="1"/>
        <v>29</v>
      </c>
      <c r="H47" s="178">
        <v>31</v>
      </c>
      <c r="I47" s="179">
        <v>38</v>
      </c>
      <c r="J47" s="38">
        <f t="shared" si="2"/>
        <v>69</v>
      </c>
      <c r="K47" s="178">
        <v>1</v>
      </c>
      <c r="L47" s="179">
        <v>0</v>
      </c>
      <c r="M47" s="38">
        <f t="shared" si="3"/>
        <v>1</v>
      </c>
      <c r="N47" s="178">
        <v>72</v>
      </c>
      <c r="O47" s="179">
        <v>51</v>
      </c>
      <c r="P47" s="38">
        <f t="shared" si="4"/>
        <v>123</v>
      </c>
      <c r="Q47" s="93">
        <f t="shared" si="11"/>
        <v>120</v>
      </c>
      <c r="R47" s="94">
        <f t="shared" si="11"/>
        <v>102</v>
      </c>
      <c r="S47" s="39">
        <f t="shared" si="5"/>
        <v>222</v>
      </c>
      <c r="T47" s="95">
        <f t="shared" si="8"/>
        <v>76.433121019108285</v>
      </c>
      <c r="U47" s="96">
        <f t="shared" si="8"/>
        <v>62.962962962962962</v>
      </c>
      <c r="V47" s="97">
        <f t="shared" si="8"/>
        <v>69.592476489028215</v>
      </c>
      <c r="W47" s="95">
        <f t="shared" si="9"/>
        <v>39.166666666666664</v>
      </c>
      <c r="X47" s="96">
        <f t="shared" si="9"/>
        <v>50</v>
      </c>
      <c r="Y47" s="98">
        <f t="shared" si="9"/>
        <v>44.144144144144143</v>
      </c>
      <c r="Z47" s="222" t="s">
        <v>129</v>
      </c>
      <c r="AA47" s="95">
        <f t="shared" si="10"/>
        <v>45.859872611464972</v>
      </c>
      <c r="AB47" s="96">
        <f t="shared" si="6"/>
        <v>31.481481481481481</v>
      </c>
      <c r="AC47" s="97">
        <f t="shared" si="6"/>
        <v>38.557993730407524</v>
      </c>
    </row>
    <row r="48" spans="1:29" ht="12" customHeight="1" x14ac:dyDescent="0.15">
      <c r="A48" s="193" t="s">
        <v>69</v>
      </c>
      <c r="B48" s="176">
        <v>176</v>
      </c>
      <c r="C48" s="177">
        <v>185</v>
      </c>
      <c r="D48" s="1">
        <f t="shared" si="0"/>
        <v>361</v>
      </c>
      <c r="E48" s="176">
        <v>16</v>
      </c>
      <c r="F48" s="177">
        <v>17</v>
      </c>
      <c r="G48" s="1">
        <f t="shared" si="1"/>
        <v>33</v>
      </c>
      <c r="H48" s="176">
        <v>40</v>
      </c>
      <c r="I48" s="177">
        <v>55</v>
      </c>
      <c r="J48" s="1">
        <f t="shared" si="2"/>
        <v>95</v>
      </c>
      <c r="K48" s="176">
        <v>0</v>
      </c>
      <c r="L48" s="177">
        <v>0</v>
      </c>
      <c r="M48" s="1">
        <f t="shared" si="3"/>
        <v>0</v>
      </c>
      <c r="N48" s="176">
        <v>75</v>
      </c>
      <c r="O48" s="177">
        <v>48</v>
      </c>
      <c r="P48" s="1">
        <f t="shared" si="4"/>
        <v>123</v>
      </c>
      <c r="Q48" s="87">
        <f t="shared" si="11"/>
        <v>131</v>
      </c>
      <c r="R48" s="88">
        <f t="shared" si="11"/>
        <v>120</v>
      </c>
      <c r="S48" s="2">
        <f t="shared" si="5"/>
        <v>251</v>
      </c>
      <c r="T48" s="89">
        <f t="shared" si="8"/>
        <v>74.431818181818173</v>
      </c>
      <c r="U48" s="90">
        <f t="shared" si="8"/>
        <v>64.86486486486487</v>
      </c>
      <c r="V48" s="91">
        <f t="shared" si="8"/>
        <v>69.529085872576175</v>
      </c>
      <c r="W48" s="89">
        <f t="shared" si="9"/>
        <v>42.748091603053432</v>
      </c>
      <c r="X48" s="90">
        <f t="shared" si="9"/>
        <v>60</v>
      </c>
      <c r="Y48" s="92">
        <f t="shared" si="9"/>
        <v>50.996015936254977</v>
      </c>
      <c r="Z48" s="221" t="s">
        <v>69</v>
      </c>
      <c r="AA48" s="89">
        <f t="shared" si="10"/>
        <v>42.613636363636367</v>
      </c>
      <c r="AB48" s="90">
        <f t="shared" si="6"/>
        <v>25.945945945945947</v>
      </c>
      <c r="AC48" s="91">
        <f t="shared" si="6"/>
        <v>34.072022160664822</v>
      </c>
    </row>
    <row r="49" spans="1:29" s="86" customFormat="1" ht="12" customHeight="1" x14ac:dyDescent="0.15">
      <c r="A49" s="194" t="s">
        <v>70</v>
      </c>
      <c r="B49" s="178">
        <v>241</v>
      </c>
      <c r="C49" s="179">
        <v>277</v>
      </c>
      <c r="D49" s="38">
        <f t="shared" si="0"/>
        <v>518</v>
      </c>
      <c r="E49" s="178">
        <v>21</v>
      </c>
      <c r="F49" s="179">
        <v>19</v>
      </c>
      <c r="G49" s="38">
        <f t="shared" si="1"/>
        <v>40</v>
      </c>
      <c r="H49" s="178">
        <v>56</v>
      </c>
      <c r="I49" s="179">
        <v>80</v>
      </c>
      <c r="J49" s="38">
        <f t="shared" si="2"/>
        <v>136</v>
      </c>
      <c r="K49" s="178">
        <v>2</v>
      </c>
      <c r="L49" s="179">
        <v>0</v>
      </c>
      <c r="M49" s="38">
        <f t="shared" si="3"/>
        <v>2</v>
      </c>
      <c r="N49" s="178">
        <v>80</v>
      </c>
      <c r="O49" s="179">
        <v>66</v>
      </c>
      <c r="P49" s="38">
        <f t="shared" si="4"/>
        <v>146</v>
      </c>
      <c r="Q49" s="93">
        <f t="shared" si="11"/>
        <v>159</v>
      </c>
      <c r="R49" s="94">
        <f t="shared" si="11"/>
        <v>165</v>
      </c>
      <c r="S49" s="39">
        <f t="shared" si="5"/>
        <v>324</v>
      </c>
      <c r="T49" s="95">
        <f t="shared" si="8"/>
        <v>65.975103734439827</v>
      </c>
      <c r="U49" s="96">
        <f t="shared" si="8"/>
        <v>59.566787003610109</v>
      </c>
      <c r="V49" s="97">
        <f t="shared" si="8"/>
        <v>62.548262548262542</v>
      </c>
      <c r="W49" s="95">
        <f t="shared" si="9"/>
        <v>48.427672955974842</v>
      </c>
      <c r="X49" s="96">
        <f t="shared" si="9"/>
        <v>60</v>
      </c>
      <c r="Y49" s="98">
        <f t="shared" si="9"/>
        <v>54.320987654320987</v>
      </c>
      <c r="Z49" s="222" t="s">
        <v>70</v>
      </c>
      <c r="AA49" s="95">
        <f t="shared" si="10"/>
        <v>33.195020746887963</v>
      </c>
      <c r="AB49" s="96">
        <f t="shared" si="6"/>
        <v>23.826714801444044</v>
      </c>
      <c r="AC49" s="97">
        <f t="shared" si="6"/>
        <v>28.185328185328185</v>
      </c>
    </row>
    <row r="50" spans="1:29" ht="12" customHeight="1" x14ac:dyDescent="0.15">
      <c r="A50" s="193" t="s">
        <v>71</v>
      </c>
      <c r="B50" s="176">
        <v>487</v>
      </c>
      <c r="C50" s="177">
        <v>526</v>
      </c>
      <c r="D50" s="1">
        <f t="shared" si="0"/>
        <v>1013</v>
      </c>
      <c r="E50" s="176">
        <v>39</v>
      </c>
      <c r="F50" s="177">
        <v>40</v>
      </c>
      <c r="G50" s="1">
        <f t="shared" si="1"/>
        <v>79</v>
      </c>
      <c r="H50" s="176">
        <v>100</v>
      </c>
      <c r="I50" s="177">
        <v>139</v>
      </c>
      <c r="J50" s="1">
        <f t="shared" si="2"/>
        <v>239</v>
      </c>
      <c r="K50" s="176">
        <v>1</v>
      </c>
      <c r="L50" s="177">
        <v>1</v>
      </c>
      <c r="M50" s="1">
        <f t="shared" si="3"/>
        <v>2</v>
      </c>
      <c r="N50" s="176">
        <v>145</v>
      </c>
      <c r="O50" s="177">
        <v>130</v>
      </c>
      <c r="P50" s="1">
        <f t="shared" si="4"/>
        <v>275</v>
      </c>
      <c r="Q50" s="87">
        <f t="shared" si="11"/>
        <v>285</v>
      </c>
      <c r="R50" s="88">
        <f t="shared" si="11"/>
        <v>310</v>
      </c>
      <c r="S50" s="2">
        <f t="shared" si="5"/>
        <v>595</v>
      </c>
      <c r="T50" s="89">
        <f t="shared" si="8"/>
        <v>58.521560574948658</v>
      </c>
      <c r="U50" s="90">
        <f t="shared" si="8"/>
        <v>58.935361216730044</v>
      </c>
      <c r="V50" s="91">
        <f t="shared" si="8"/>
        <v>58.736426456071079</v>
      </c>
      <c r="W50" s="89">
        <f t="shared" si="9"/>
        <v>48.771929824561404</v>
      </c>
      <c r="X50" s="90">
        <f t="shared" si="9"/>
        <v>57.741935483870968</v>
      </c>
      <c r="Y50" s="92">
        <f t="shared" si="9"/>
        <v>53.445378151260506</v>
      </c>
      <c r="Z50" s="221" t="s">
        <v>71</v>
      </c>
      <c r="AA50" s="89">
        <f t="shared" si="10"/>
        <v>29.774127310061605</v>
      </c>
      <c r="AB50" s="90">
        <f t="shared" si="6"/>
        <v>24.714828897338403</v>
      </c>
      <c r="AC50" s="91">
        <f t="shared" si="6"/>
        <v>27.147087857847978</v>
      </c>
    </row>
    <row r="51" spans="1:29" s="86" customFormat="1" ht="12" customHeight="1" x14ac:dyDescent="0.15">
      <c r="A51" s="194" t="s">
        <v>72</v>
      </c>
      <c r="B51" s="178">
        <v>1277</v>
      </c>
      <c r="C51" s="179">
        <v>1357</v>
      </c>
      <c r="D51" s="38">
        <f t="shared" si="0"/>
        <v>2634</v>
      </c>
      <c r="E51" s="178">
        <v>111</v>
      </c>
      <c r="F51" s="179">
        <v>103</v>
      </c>
      <c r="G51" s="38">
        <f t="shared" si="1"/>
        <v>214</v>
      </c>
      <c r="H51" s="178">
        <v>265</v>
      </c>
      <c r="I51" s="179">
        <v>365</v>
      </c>
      <c r="J51" s="38">
        <f t="shared" si="2"/>
        <v>630</v>
      </c>
      <c r="K51" s="178">
        <v>5</v>
      </c>
      <c r="L51" s="179">
        <v>3</v>
      </c>
      <c r="M51" s="38">
        <f t="shared" si="3"/>
        <v>8</v>
      </c>
      <c r="N51" s="178">
        <v>365</v>
      </c>
      <c r="O51" s="179">
        <v>293</v>
      </c>
      <c r="P51" s="38">
        <f t="shared" si="4"/>
        <v>658</v>
      </c>
      <c r="Q51" s="93">
        <f t="shared" si="11"/>
        <v>746</v>
      </c>
      <c r="R51" s="94">
        <f t="shared" si="11"/>
        <v>764</v>
      </c>
      <c r="S51" s="39">
        <f t="shared" si="5"/>
        <v>1510</v>
      </c>
      <c r="T51" s="95">
        <f t="shared" si="8"/>
        <v>58.418167580266243</v>
      </c>
      <c r="U51" s="96">
        <f t="shared" si="8"/>
        <v>56.300663227708178</v>
      </c>
      <c r="V51" s="97">
        <f t="shared" si="8"/>
        <v>57.327258921791945</v>
      </c>
      <c r="W51" s="95">
        <f t="shared" si="9"/>
        <v>50.402144772117964</v>
      </c>
      <c r="X51" s="96">
        <f t="shared" si="9"/>
        <v>61.256544502617807</v>
      </c>
      <c r="Y51" s="98">
        <f t="shared" si="9"/>
        <v>55.894039735099334</v>
      </c>
      <c r="Z51" s="222" t="s">
        <v>72</v>
      </c>
      <c r="AA51" s="95">
        <f t="shared" si="10"/>
        <v>28.582615505090054</v>
      </c>
      <c r="AB51" s="96">
        <f t="shared" si="6"/>
        <v>21.59174649963154</v>
      </c>
      <c r="AC51" s="97">
        <f t="shared" si="6"/>
        <v>24.981017463933181</v>
      </c>
    </row>
    <row r="52" spans="1:29" ht="12" customHeight="1" x14ac:dyDescent="0.15">
      <c r="A52" s="193" t="s">
        <v>73</v>
      </c>
      <c r="B52" s="176">
        <v>610</v>
      </c>
      <c r="C52" s="177">
        <v>586</v>
      </c>
      <c r="D52" s="1">
        <f t="shared" si="0"/>
        <v>1196</v>
      </c>
      <c r="E52" s="176">
        <v>36</v>
      </c>
      <c r="F52" s="177">
        <v>39</v>
      </c>
      <c r="G52" s="1">
        <f t="shared" si="1"/>
        <v>75</v>
      </c>
      <c r="H52" s="176">
        <v>122</v>
      </c>
      <c r="I52" s="177">
        <v>145</v>
      </c>
      <c r="J52" s="1">
        <f t="shared" si="2"/>
        <v>267</v>
      </c>
      <c r="K52" s="176">
        <v>4</v>
      </c>
      <c r="L52" s="177">
        <v>1</v>
      </c>
      <c r="M52" s="1">
        <f t="shared" si="3"/>
        <v>5</v>
      </c>
      <c r="N52" s="176">
        <v>195</v>
      </c>
      <c r="O52" s="177">
        <v>155</v>
      </c>
      <c r="P52" s="1">
        <f t="shared" si="4"/>
        <v>350</v>
      </c>
      <c r="Q52" s="87">
        <f t="shared" si="11"/>
        <v>357</v>
      </c>
      <c r="R52" s="88">
        <f t="shared" si="11"/>
        <v>340</v>
      </c>
      <c r="S52" s="2">
        <f t="shared" si="5"/>
        <v>697</v>
      </c>
      <c r="T52" s="89">
        <f t="shared" si="8"/>
        <v>58.524590163934434</v>
      </c>
      <c r="U52" s="90">
        <f t="shared" si="8"/>
        <v>58.020477815699657</v>
      </c>
      <c r="V52" s="91">
        <f t="shared" si="8"/>
        <v>58.277591973244149</v>
      </c>
      <c r="W52" s="89">
        <f t="shared" si="9"/>
        <v>44.257703081232492</v>
      </c>
      <c r="X52" s="90">
        <f t="shared" si="9"/>
        <v>54.117647058823529</v>
      </c>
      <c r="Y52" s="92">
        <f t="shared" si="9"/>
        <v>49.067431850789092</v>
      </c>
      <c r="Z52" s="221" t="s">
        <v>73</v>
      </c>
      <c r="AA52" s="89">
        <f t="shared" si="10"/>
        <v>31.967213114754102</v>
      </c>
      <c r="AB52" s="90">
        <f t="shared" si="6"/>
        <v>26.450511945392492</v>
      </c>
      <c r="AC52" s="91">
        <f t="shared" si="6"/>
        <v>29.264214046822744</v>
      </c>
    </row>
    <row r="53" spans="1:29" s="86" customFormat="1" ht="12" customHeight="1" x14ac:dyDescent="0.15">
      <c r="A53" s="194" t="s">
        <v>74</v>
      </c>
      <c r="B53" s="178">
        <v>77</v>
      </c>
      <c r="C53" s="179">
        <v>89</v>
      </c>
      <c r="D53" s="38">
        <f t="shared" si="0"/>
        <v>166</v>
      </c>
      <c r="E53" s="178">
        <v>9</v>
      </c>
      <c r="F53" s="179">
        <v>9</v>
      </c>
      <c r="G53" s="38">
        <f t="shared" si="1"/>
        <v>18</v>
      </c>
      <c r="H53" s="178">
        <v>14</v>
      </c>
      <c r="I53" s="179">
        <v>28</v>
      </c>
      <c r="J53" s="38">
        <f t="shared" si="2"/>
        <v>42</v>
      </c>
      <c r="K53" s="178">
        <v>0</v>
      </c>
      <c r="L53" s="179">
        <v>0</v>
      </c>
      <c r="M53" s="38">
        <f t="shared" si="3"/>
        <v>0</v>
      </c>
      <c r="N53" s="178">
        <v>30</v>
      </c>
      <c r="O53" s="179">
        <v>28</v>
      </c>
      <c r="P53" s="38">
        <f t="shared" si="4"/>
        <v>58</v>
      </c>
      <c r="Q53" s="93">
        <f t="shared" si="11"/>
        <v>53</v>
      </c>
      <c r="R53" s="94">
        <f t="shared" si="11"/>
        <v>65</v>
      </c>
      <c r="S53" s="39">
        <f t="shared" si="5"/>
        <v>118</v>
      </c>
      <c r="T53" s="95">
        <f t="shared" si="8"/>
        <v>68.831168831168839</v>
      </c>
      <c r="U53" s="96">
        <f t="shared" si="8"/>
        <v>73.033707865168537</v>
      </c>
      <c r="V53" s="97">
        <f t="shared" si="8"/>
        <v>71.084337349397586</v>
      </c>
      <c r="W53" s="95">
        <f t="shared" si="9"/>
        <v>43.39622641509434</v>
      </c>
      <c r="X53" s="96">
        <f t="shared" si="9"/>
        <v>56.92307692307692</v>
      </c>
      <c r="Y53" s="98">
        <f t="shared" si="9"/>
        <v>50.847457627118644</v>
      </c>
      <c r="Z53" s="222" t="s">
        <v>74</v>
      </c>
      <c r="AA53" s="95">
        <f t="shared" si="10"/>
        <v>38.961038961038966</v>
      </c>
      <c r="AB53" s="96">
        <f t="shared" si="6"/>
        <v>31.460674157303369</v>
      </c>
      <c r="AC53" s="97">
        <f t="shared" si="6"/>
        <v>34.939759036144579</v>
      </c>
    </row>
    <row r="54" spans="1:29" ht="12" customHeight="1" x14ac:dyDescent="0.15">
      <c r="A54" s="193" t="s">
        <v>75</v>
      </c>
      <c r="B54" s="176">
        <v>433</v>
      </c>
      <c r="C54" s="177">
        <v>461</v>
      </c>
      <c r="D54" s="1">
        <f t="shared" si="0"/>
        <v>894</v>
      </c>
      <c r="E54" s="176">
        <v>42</v>
      </c>
      <c r="F54" s="177">
        <v>35</v>
      </c>
      <c r="G54" s="1">
        <f t="shared" si="1"/>
        <v>77</v>
      </c>
      <c r="H54" s="176">
        <v>106</v>
      </c>
      <c r="I54" s="177">
        <v>130</v>
      </c>
      <c r="J54" s="1">
        <f t="shared" si="2"/>
        <v>236</v>
      </c>
      <c r="K54" s="176">
        <v>1</v>
      </c>
      <c r="L54" s="177">
        <v>1</v>
      </c>
      <c r="M54" s="1">
        <f t="shared" si="3"/>
        <v>2</v>
      </c>
      <c r="N54" s="176">
        <v>132</v>
      </c>
      <c r="O54" s="177">
        <v>116</v>
      </c>
      <c r="P54" s="1">
        <f t="shared" si="4"/>
        <v>248</v>
      </c>
      <c r="Q54" s="87">
        <f t="shared" si="11"/>
        <v>281</v>
      </c>
      <c r="R54" s="88">
        <f t="shared" si="11"/>
        <v>282</v>
      </c>
      <c r="S54" s="2">
        <f t="shared" si="5"/>
        <v>563</v>
      </c>
      <c r="T54" s="89">
        <f t="shared" si="8"/>
        <v>64.896073903002303</v>
      </c>
      <c r="U54" s="90">
        <f t="shared" si="8"/>
        <v>61.171366594360087</v>
      </c>
      <c r="V54" s="91">
        <f t="shared" si="8"/>
        <v>62.975391498881429</v>
      </c>
      <c r="W54" s="89">
        <f t="shared" si="9"/>
        <v>52.669039145907469</v>
      </c>
      <c r="X54" s="90">
        <f t="shared" si="9"/>
        <v>58.51063829787234</v>
      </c>
      <c r="Y54" s="92">
        <f t="shared" si="9"/>
        <v>55.59502664298401</v>
      </c>
      <c r="Z54" s="221" t="s">
        <v>75</v>
      </c>
      <c r="AA54" s="89">
        <f t="shared" si="10"/>
        <v>30.484988452655887</v>
      </c>
      <c r="AB54" s="90">
        <f t="shared" si="6"/>
        <v>25.162689804772238</v>
      </c>
      <c r="AC54" s="91">
        <f t="shared" si="6"/>
        <v>27.740492170022375</v>
      </c>
    </row>
    <row r="55" spans="1:29" s="86" customFormat="1" ht="12" customHeight="1" x14ac:dyDescent="0.15">
      <c r="A55" s="194" t="s">
        <v>76</v>
      </c>
      <c r="B55" s="178">
        <v>94</v>
      </c>
      <c r="C55" s="179">
        <v>87</v>
      </c>
      <c r="D55" s="38">
        <f t="shared" si="0"/>
        <v>181</v>
      </c>
      <c r="E55" s="178">
        <v>11</v>
      </c>
      <c r="F55" s="179">
        <v>11</v>
      </c>
      <c r="G55" s="38">
        <f t="shared" si="1"/>
        <v>22</v>
      </c>
      <c r="H55" s="178">
        <v>15</v>
      </c>
      <c r="I55" s="179">
        <v>21</v>
      </c>
      <c r="J55" s="38">
        <f t="shared" si="2"/>
        <v>36</v>
      </c>
      <c r="K55" s="178">
        <v>1</v>
      </c>
      <c r="L55" s="179">
        <v>1</v>
      </c>
      <c r="M55" s="38">
        <f t="shared" si="3"/>
        <v>2</v>
      </c>
      <c r="N55" s="178">
        <v>34</v>
      </c>
      <c r="O55" s="179">
        <v>23</v>
      </c>
      <c r="P55" s="38">
        <f t="shared" si="4"/>
        <v>57</v>
      </c>
      <c r="Q55" s="93">
        <f t="shared" si="11"/>
        <v>61</v>
      </c>
      <c r="R55" s="94">
        <f t="shared" si="11"/>
        <v>56</v>
      </c>
      <c r="S55" s="39">
        <f t="shared" si="5"/>
        <v>117</v>
      </c>
      <c r="T55" s="95">
        <f t="shared" si="8"/>
        <v>64.893617021276597</v>
      </c>
      <c r="U55" s="96">
        <f t="shared" si="8"/>
        <v>64.367816091954026</v>
      </c>
      <c r="V55" s="97">
        <f t="shared" si="8"/>
        <v>64.640883977900558</v>
      </c>
      <c r="W55" s="95">
        <f t="shared" si="9"/>
        <v>42.622950819672127</v>
      </c>
      <c r="X55" s="96">
        <f t="shared" si="9"/>
        <v>57.142857142857139</v>
      </c>
      <c r="Y55" s="98">
        <f t="shared" si="9"/>
        <v>49.572649572649574</v>
      </c>
      <c r="Z55" s="222" t="s">
        <v>76</v>
      </c>
      <c r="AA55" s="95">
        <f t="shared" si="10"/>
        <v>36.170212765957451</v>
      </c>
      <c r="AB55" s="96">
        <f t="shared" si="6"/>
        <v>26.436781609195403</v>
      </c>
      <c r="AC55" s="97">
        <f t="shared" si="6"/>
        <v>31.491712707182316</v>
      </c>
    </row>
    <row r="56" spans="1:29" ht="12" customHeight="1" x14ac:dyDescent="0.15">
      <c r="A56" s="193" t="s">
        <v>77</v>
      </c>
      <c r="B56" s="176">
        <v>190</v>
      </c>
      <c r="C56" s="177">
        <v>201</v>
      </c>
      <c r="D56" s="1">
        <f t="shared" si="0"/>
        <v>391</v>
      </c>
      <c r="E56" s="176">
        <v>27</v>
      </c>
      <c r="F56" s="177">
        <v>21</v>
      </c>
      <c r="G56" s="1">
        <f t="shared" si="1"/>
        <v>48</v>
      </c>
      <c r="H56" s="176">
        <v>34</v>
      </c>
      <c r="I56" s="177">
        <v>56</v>
      </c>
      <c r="J56" s="1">
        <f t="shared" si="2"/>
        <v>90</v>
      </c>
      <c r="K56" s="176">
        <v>0</v>
      </c>
      <c r="L56" s="177">
        <v>2</v>
      </c>
      <c r="M56" s="1">
        <f t="shared" si="3"/>
        <v>2</v>
      </c>
      <c r="N56" s="176">
        <v>55</v>
      </c>
      <c r="O56" s="177">
        <v>45</v>
      </c>
      <c r="P56" s="1">
        <f t="shared" si="4"/>
        <v>100</v>
      </c>
      <c r="Q56" s="87">
        <f t="shared" si="11"/>
        <v>116</v>
      </c>
      <c r="R56" s="88">
        <f t="shared" si="11"/>
        <v>124</v>
      </c>
      <c r="S56" s="2">
        <f t="shared" si="5"/>
        <v>240</v>
      </c>
      <c r="T56" s="89">
        <f t="shared" si="8"/>
        <v>61.05263157894737</v>
      </c>
      <c r="U56" s="90">
        <f t="shared" si="8"/>
        <v>61.691542288557208</v>
      </c>
      <c r="V56" s="91">
        <f t="shared" si="8"/>
        <v>61.381074168797959</v>
      </c>
      <c r="W56" s="89">
        <f t="shared" si="9"/>
        <v>52.586206896551722</v>
      </c>
      <c r="X56" s="90">
        <f t="shared" si="9"/>
        <v>62.096774193548384</v>
      </c>
      <c r="Y56" s="92">
        <f t="shared" si="9"/>
        <v>57.499999999999993</v>
      </c>
      <c r="Z56" s="221" t="s">
        <v>77</v>
      </c>
      <c r="AA56" s="89">
        <f t="shared" si="10"/>
        <v>28.947368421052634</v>
      </c>
      <c r="AB56" s="90">
        <f t="shared" si="6"/>
        <v>22.388059701492537</v>
      </c>
      <c r="AC56" s="91">
        <f t="shared" si="6"/>
        <v>25.575447570332482</v>
      </c>
    </row>
    <row r="57" spans="1:29" s="86" customFormat="1" ht="12" customHeight="1" x14ac:dyDescent="0.15">
      <c r="A57" s="194" t="s">
        <v>78</v>
      </c>
      <c r="B57" s="178">
        <v>294</v>
      </c>
      <c r="C57" s="179">
        <v>289</v>
      </c>
      <c r="D57" s="38">
        <f t="shared" si="0"/>
        <v>583</v>
      </c>
      <c r="E57" s="178">
        <v>33</v>
      </c>
      <c r="F57" s="179">
        <v>22</v>
      </c>
      <c r="G57" s="38">
        <f t="shared" si="1"/>
        <v>55</v>
      </c>
      <c r="H57" s="178">
        <v>67</v>
      </c>
      <c r="I57" s="179">
        <v>86</v>
      </c>
      <c r="J57" s="38">
        <f t="shared" si="2"/>
        <v>153</v>
      </c>
      <c r="K57" s="178">
        <v>1</v>
      </c>
      <c r="L57" s="179">
        <v>2</v>
      </c>
      <c r="M57" s="38">
        <f t="shared" si="3"/>
        <v>3</v>
      </c>
      <c r="N57" s="178">
        <v>80</v>
      </c>
      <c r="O57" s="179">
        <v>65</v>
      </c>
      <c r="P57" s="38">
        <f t="shared" si="4"/>
        <v>145</v>
      </c>
      <c r="Q57" s="93">
        <f t="shared" si="11"/>
        <v>181</v>
      </c>
      <c r="R57" s="94">
        <f t="shared" si="11"/>
        <v>175</v>
      </c>
      <c r="S57" s="39">
        <f t="shared" si="5"/>
        <v>356</v>
      </c>
      <c r="T57" s="95">
        <f t="shared" si="8"/>
        <v>61.564625850340136</v>
      </c>
      <c r="U57" s="96">
        <f t="shared" si="8"/>
        <v>60.553633217993074</v>
      </c>
      <c r="V57" s="97">
        <f t="shared" si="8"/>
        <v>61.063464837049743</v>
      </c>
      <c r="W57" s="95">
        <f t="shared" si="9"/>
        <v>55.248618784530393</v>
      </c>
      <c r="X57" s="96">
        <f t="shared" si="9"/>
        <v>61.714285714285708</v>
      </c>
      <c r="Y57" s="98">
        <f t="shared" si="9"/>
        <v>58.426966292134829</v>
      </c>
      <c r="Z57" s="222" t="s">
        <v>78</v>
      </c>
      <c r="AA57" s="95">
        <f t="shared" si="10"/>
        <v>27.210884353741498</v>
      </c>
      <c r="AB57" s="96">
        <f t="shared" si="6"/>
        <v>22.491349480968857</v>
      </c>
      <c r="AC57" s="97">
        <f t="shared" si="6"/>
        <v>24.871355060034304</v>
      </c>
    </row>
    <row r="58" spans="1:29" ht="12" customHeight="1" x14ac:dyDescent="0.15">
      <c r="A58" s="193" t="s">
        <v>79</v>
      </c>
      <c r="B58" s="176">
        <v>176</v>
      </c>
      <c r="C58" s="177">
        <v>172</v>
      </c>
      <c r="D58" s="1">
        <f t="shared" si="0"/>
        <v>348</v>
      </c>
      <c r="E58" s="176">
        <v>21</v>
      </c>
      <c r="F58" s="177">
        <v>20</v>
      </c>
      <c r="G58" s="1">
        <f t="shared" si="1"/>
        <v>41</v>
      </c>
      <c r="H58" s="176">
        <v>31</v>
      </c>
      <c r="I58" s="177">
        <v>43</v>
      </c>
      <c r="J58" s="1">
        <f t="shared" si="2"/>
        <v>74</v>
      </c>
      <c r="K58" s="176">
        <v>1</v>
      </c>
      <c r="L58" s="177">
        <v>2</v>
      </c>
      <c r="M58" s="1">
        <f t="shared" si="3"/>
        <v>3</v>
      </c>
      <c r="N58" s="176">
        <v>56</v>
      </c>
      <c r="O58" s="177">
        <v>37</v>
      </c>
      <c r="P58" s="1">
        <f t="shared" si="4"/>
        <v>93</v>
      </c>
      <c r="Q58" s="87">
        <f t="shared" si="11"/>
        <v>109</v>
      </c>
      <c r="R58" s="88">
        <f t="shared" si="11"/>
        <v>102</v>
      </c>
      <c r="S58" s="2">
        <f t="shared" si="5"/>
        <v>211</v>
      </c>
      <c r="T58" s="89">
        <f t="shared" si="8"/>
        <v>61.93181818181818</v>
      </c>
      <c r="U58" s="90">
        <f t="shared" si="8"/>
        <v>59.302325581395351</v>
      </c>
      <c r="V58" s="91">
        <f t="shared" si="8"/>
        <v>60.632183908045981</v>
      </c>
      <c r="W58" s="89">
        <f t="shared" si="9"/>
        <v>47.706422018348626</v>
      </c>
      <c r="X58" s="90">
        <f t="shared" si="9"/>
        <v>61.764705882352942</v>
      </c>
      <c r="Y58" s="92">
        <f t="shared" si="9"/>
        <v>54.502369668246445</v>
      </c>
      <c r="Z58" s="221" t="s">
        <v>79</v>
      </c>
      <c r="AA58" s="89">
        <f t="shared" si="10"/>
        <v>31.818181818181817</v>
      </c>
      <c r="AB58" s="90">
        <f t="shared" si="6"/>
        <v>21.511627906976745</v>
      </c>
      <c r="AC58" s="91">
        <f t="shared" si="6"/>
        <v>26.72413793103448</v>
      </c>
    </row>
    <row r="59" spans="1:29" s="86" customFormat="1" ht="12" customHeight="1" x14ac:dyDescent="0.15">
      <c r="A59" s="194" t="s">
        <v>80</v>
      </c>
      <c r="B59" s="178">
        <v>73</v>
      </c>
      <c r="C59" s="179">
        <v>76</v>
      </c>
      <c r="D59" s="38">
        <f t="shared" si="0"/>
        <v>149</v>
      </c>
      <c r="E59" s="178">
        <v>6</v>
      </c>
      <c r="F59" s="179">
        <v>4</v>
      </c>
      <c r="G59" s="38">
        <f t="shared" si="1"/>
        <v>10</v>
      </c>
      <c r="H59" s="178">
        <v>18</v>
      </c>
      <c r="I59" s="179">
        <v>18</v>
      </c>
      <c r="J59" s="38">
        <f t="shared" si="2"/>
        <v>36</v>
      </c>
      <c r="K59" s="178">
        <v>0</v>
      </c>
      <c r="L59" s="179">
        <v>1</v>
      </c>
      <c r="M59" s="38">
        <f t="shared" si="3"/>
        <v>1</v>
      </c>
      <c r="N59" s="178">
        <v>26</v>
      </c>
      <c r="O59" s="179">
        <v>16</v>
      </c>
      <c r="P59" s="38">
        <f t="shared" si="4"/>
        <v>42</v>
      </c>
      <c r="Q59" s="93">
        <f t="shared" si="11"/>
        <v>50</v>
      </c>
      <c r="R59" s="94">
        <f t="shared" si="11"/>
        <v>39</v>
      </c>
      <c r="S59" s="39">
        <f t="shared" si="5"/>
        <v>89</v>
      </c>
      <c r="T59" s="95">
        <f t="shared" ref="T59:V74" si="12">Q59/B59*100</f>
        <v>68.493150684931507</v>
      </c>
      <c r="U59" s="96">
        <f t="shared" si="12"/>
        <v>51.315789473684212</v>
      </c>
      <c r="V59" s="97">
        <f t="shared" si="12"/>
        <v>59.731543624161077</v>
      </c>
      <c r="W59" s="95">
        <f t="shared" ref="W59:Y72" si="13">(E59+H59)/Q59*100</f>
        <v>48</v>
      </c>
      <c r="X59" s="96">
        <f t="shared" si="13"/>
        <v>56.410256410256409</v>
      </c>
      <c r="Y59" s="98">
        <f>(G59+J59)/S59*100</f>
        <v>51.68539325842697</v>
      </c>
      <c r="Z59" s="222" t="s">
        <v>80</v>
      </c>
      <c r="AA59" s="95">
        <f t="shared" si="10"/>
        <v>35.61643835616438</v>
      </c>
      <c r="AB59" s="96">
        <f t="shared" si="6"/>
        <v>21.052631578947366</v>
      </c>
      <c r="AC59" s="97">
        <f t="shared" si="6"/>
        <v>28.187919463087248</v>
      </c>
    </row>
    <row r="60" spans="1:29" ht="12" customHeight="1" thickBot="1" x14ac:dyDescent="0.2">
      <c r="A60" s="199" t="s">
        <v>81</v>
      </c>
      <c r="B60" s="186">
        <v>51</v>
      </c>
      <c r="C60" s="187">
        <v>47</v>
      </c>
      <c r="D60" s="31">
        <f t="shared" si="0"/>
        <v>98</v>
      </c>
      <c r="E60" s="186">
        <v>4</v>
      </c>
      <c r="F60" s="187">
        <v>7</v>
      </c>
      <c r="G60" s="31">
        <f t="shared" si="1"/>
        <v>11</v>
      </c>
      <c r="H60" s="186">
        <v>7</v>
      </c>
      <c r="I60" s="187">
        <v>9</v>
      </c>
      <c r="J60" s="31">
        <f t="shared" si="2"/>
        <v>16</v>
      </c>
      <c r="K60" s="186">
        <v>0</v>
      </c>
      <c r="L60" s="187">
        <v>0</v>
      </c>
      <c r="M60" s="31">
        <f t="shared" si="3"/>
        <v>0</v>
      </c>
      <c r="N60" s="186">
        <v>17</v>
      </c>
      <c r="O60" s="187">
        <v>11</v>
      </c>
      <c r="P60" s="31">
        <f t="shared" si="4"/>
        <v>28</v>
      </c>
      <c r="Q60" s="123">
        <f t="shared" si="11"/>
        <v>28</v>
      </c>
      <c r="R60" s="124">
        <f t="shared" si="11"/>
        <v>27</v>
      </c>
      <c r="S60" s="32">
        <f t="shared" si="5"/>
        <v>55</v>
      </c>
      <c r="T60" s="125">
        <f t="shared" si="12"/>
        <v>54.901960784313729</v>
      </c>
      <c r="U60" s="126">
        <f t="shared" si="12"/>
        <v>57.446808510638306</v>
      </c>
      <c r="V60" s="127">
        <f t="shared" si="12"/>
        <v>56.12244897959183</v>
      </c>
      <c r="W60" s="125">
        <f t="shared" si="13"/>
        <v>39.285714285714285</v>
      </c>
      <c r="X60" s="126">
        <f t="shared" si="13"/>
        <v>59.259259259259252</v>
      </c>
      <c r="Y60" s="128">
        <f t="shared" si="13"/>
        <v>49.090909090909093</v>
      </c>
      <c r="Z60" s="227" t="s">
        <v>81</v>
      </c>
      <c r="AA60" s="125">
        <f t="shared" si="10"/>
        <v>33.333333333333329</v>
      </c>
      <c r="AB60" s="126">
        <f t="shared" si="6"/>
        <v>23.404255319148938</v>
      </c>
      <c r="AC60" s="127">
        <f t="shared" si="6"/>
        <v>28.571428571428569</v>
      </c>
    </row>
    <row r="61" spans="1:29" s="86" customFormat="1" ht="12" customHeight="1" x14ac:dyDescent="0.15">
      <c r="A61" s="200" t="s">
        <v>83</v>
      </c>
      <c r="B61" s="50">
        <f t="shared" ref="B61:R61" si="14">SUMIF($A$5:$A$60,"黒沢尻*",B$5:B$60)</f>
        <v>15283</v>
      </c>
      <c r="C61" s="51">
        <f t="shared" si="14"/>
        <v>15030</v>
      </c>
      <c r="D61" s="52">
        <f t="shared" si="14"/>
        <v>30313</v>
      </c>
      <c r="E61" s="50">
        <f t="shared" si="14"/>
        <v>2834</v>
      </c>
      <c r="F61" s="51">
        <f t="shared" si="14"/>
        <v>2963</v>
      </c>
      <c r="G61" s="52">
        <f t="shared" si="14"/>
        <v>5797</v>
      </c>
      <c r="H61" s="50">
        <f t="shared" si="14"/>
        <v>1305</v>
      </c>
      <c r="I61" s="51">
        <f t="shared" si="14"/>
        <v>1896</v>
      </c>
      <c r="J61" s="52">
        <f t="shared" si="14"/>
        <v>3201</v>
      </c>
      <c r="K61" s="50">
        <f t="shared" si="14"/>
        <v>59</v>
      </c>
      <c r="L61" s="51">
        <f t="shared" si="14"/>
        <v>52</v>
      </c>
      <c r="M61" s="52">
        <f t="shared" si="14"/>
        <v>111</v>
      </c>
      <c r="N61" s="50">
        <f t="shared" si="14"/>
        <v>4241</v>
      </c>
      <c r="O61" s="51">
        <f t="shared" si="14"/>
        <v>3575</v>
      </c>
      <c r="P61" s="52">
        <f t="shared" si="14"/>
        <v>7816</v>
      </c>
      <c r="Q61" s="50">
        <f t="shared" si="14"/>
        <v>8439</v>
      </c>
      <c r="R61" s="51">
        <f t="shared" si="14"/>
        <v>8486</v>
      </c>
      <c r="S61" s="53">
        <f t="shared" si="5"/>
        <v>16925</v>
      </c>
      <c r="T61" s="129">
        <f t="shared" si="12"/>
        <v>55.218216318785572</v>
      </c>
      <c r="U61" s="130">
        <f t="shared" si="12"/>
        <v>56.460412508316708</v>
      </c>
      <c r="V61" s="131">
        <f t="shared" si="12"/>
        <v>55.834130571042131</v>
      </c>
      <c r="W61" s="129">
        <f t="shared" si="13"/>
        <v>49.046095508946557</v>
      </c>
      <c r="X61" s="130">
        <f t="shared" si="13"/>
        <v>57.259014847984915</v>
      </c>
      <c r="Y61" s="132">
        <f t="shared" si="13"/>
        <v>53.163958641063516</v>
      </c>
      <c r="Z61" s="228" t="s">
        <v>83</v>
      </c>
      <c r="AA61" s="129">
        <f t="shared" si="10"/>
        <v>27.749787345416475</v>
      </c>
      <c r="AB61" s="130">
        <f t="shared" si="10"/>
        <v>23.785761809713907</v>
      </c>
      <c r="AC61" s="131">
        <f t="shared" si="10"/>
        <v>25.78431695972025</v>
      </c>
    </row>
    <row r="62" spans="1:29" ht="12" customHeight="1" x14ac:dyDescent="0.15">
      <c r="A62" s="201" t="s">
        <v>84</v>
      </c>
      <c r="B62" s="5">
        <f t="shared" ref="B62:R62" si="15">SUMIF($A$5:$A$60,"飯豊*",B$5:B$60)</f>
        <v>4979</v>
      </c>
      <c r="C62" s="6">
        <f t="shared" si="15"/>
        <v>4666</v>
      </c>
      <c r="D62" s="6">
        <f t="shared" si="15"/>
        <v>9645</v>
      </c>
      <c r="E62" s="5">
        <f t="shared" si="15"/>
        <v>565</v>
      </c>
      <c r="F62" s="6">
        <f t="shared" si="15"/>
        <v>524</v>
      </c>
      <c r="G62" s="6">
        <f t="shared" si="15"/>
        <v>1089</v>
      </c>
      <c r="H62" s="5">
        <f t="shared" si="15"/>
        <v>649</v>
      </c>
      <c r="I62" s="6">
        <f t="shared" si="15"/>
        <v>834</v>
      </c>
      <c r="J62" s="6">
        <f t="shared" si="15"/>
        <v>1483</v>
      </c>
      <c r="K62" s="5">
        <f t="shared" si="15"/>
        <v>22</v>
      </c>
      <c r="L62" s="6">
        <f t="shared" si="15"/>
        <v>12</v>
      </c>
      <c r="M62" s="6">
        <f t="shared" si="15"/>
        <v>34</v>
      </c>
      <c r="N62" s="5">
        <f t="shared" si="15"/>
        <v>1444</v>
      </c>
      <c r="O62" s="6">
        <f t="shared" si="15"/>
        <v>1161</v>
      </c>
      <c r="P62" s="6">
        <f t="shared" si="15"/>
        <v>2605</v>
      </c>
      <c r="Q62" s="5">
        <f t="shared" si="15"/>
        <v>2680</v>
      </c>
      <c r="R62" s="6">
        <f t="shared" si="15"/>
        <v>2531</v>
      </c>
      <c r="S62" s="7">
        <f t="shared" si="5"/>
        <v>5211</v>
      </c>
      <c r="T62" s="133">
        <f t="shared" si="12"/>
        <v>53.826069491865837</v>
      </c>
      <c r="U62" s="134">
        <f t="shared" si="12"/>
        <v>54.243463351907415</v>
      </c>
      <c r="V62" s="135">
        <f t="shared" si="12"/>
        <v>54.027993779160191</v>
      </c>
      <c r="W62" s="133">
        <f t="shared" si="13"/>
        <v>45.298507462686565</v>
      </c>
      <c r="X62" s="134">
        <f t="shared" si="13"/>
        <v>53.654681943895689</v>
      </c>
      <c r="Y62" s="136">
        <f t="shared" si="13"/>
        <v>49.357129149875263</v>
      </c>
      <c r="Z62" s="229" t="s">
        <v>84</v>
      </c>
      <c r="AA62" s="133">
        <f t="shared" si="10"/>
        <v>29.001807591885921</v>
      </c>
      <c r="AB62" s="134">
        <f t="shared" si="10"/>
        <v>24.88212601800257</v>
      </c>
      <c r="AC62" s="135">
        <f t="shared" si="10"/>
        <v>27.00881285640228</v>
      </c>
    </row>
    <row r="63" spans="1:29" s="86" customFormat="1" ht="12" customHeight="1" x14ac:dyDescent="0.15">
      <c r="A63" s="202" t="s">
        <v>85</v>
      </c>
      <c r="B63" s="55">
        <f t="shared" ref="B63:R63" si="16">SUMIF($A$5:$A$60,"二子*",B$5:B$60)</f>
        <v>1518</v>
      </c>
      <c r="C63" s="56">
        <f t="shared" si="16"/>
        <v>1457</v>
      </c>
      <c r="D63" s="56">
        <f t="shared" si="16"/>
        <v>2975</v>
      </c>
      <c r="E63" s="55">
        <f t="shared" si="16"/>
        <v>233</v>
      </c>
      <c r="F63" s="56">
        <f t="shared" si="16"/>
        <v>245</v>
      </c>
      <c r="G63" s="56">
        <f t="shared" si="16"/>
        <v>478</v>
      </c>
      <c r="H63" s="55">
        <f t="shared" si="16"/>
        <v>140</v>
      </c>
      <c r="I63" s="56">
        <f t="shared" si="16"/>
        <v>186</v>
      </c>
      <c r="J63" s="56">
        <f t="shared" si="16"/>
        <v>326</v>
      </c>
      <c r="K63" s="55">
        <f t="shared" si="16"/>
        <v>5</v>
      </c>
      <c r="L63" s="56">
        <f t="shared" si="16"/>
        <v>6</v>
      </c>
      <c r="M63" s="56">
        <f t="shared" si="16"/>
        <v>11</v>
      </c>
      <c r="N63" s="55">
        <f t="shared" si="16"/>
        <v>515</v>
      </c>
      <c r="O63" s="56">
        <f t="shared" si="16"/>
        <v>429</v>
      </c>
      <c r="P63" s="56">
        <f t="shared" si="16"/>
        <v>944</v>
      </c>
      <c r="Q63" s="55">
        <f t="shared" si="16"/>
        <v>893</v>
      </c>
      <c r="R63" s="56">
        <f t="shared" si="16"/>
        <v>866</v>
      </c>
      <c r="S63" s="57">
        <f t="shared" si="5"/>
        <v>1759</v>
      </c>
      <c r="T63" s="137">
        <f t="shared" si="12"/>
        <v>58.827404479578391</v>
      </c>
      <c r="U63" s="138">
        <f t="shared" si="12"/>
        <v>59.437199725463287</v>
      </c>
      <c r="V63" s="139">
        <f t="shared" si="12"/>
        <v>59.126050420168063</v>
      </c>
      <c r="W63" s="137">
        <f t="shared" si="13"/>
        <v>41.76931690929451</v>
      </c>
      <c r="X63" s="138">
        <f t="shared" si="13"/>
        <v>49.76905311778291</v>
      </c>
      <c r="Y63" s="140">
        <f t="shared" si="13"/>
        <v>45.707788516202385</v>
      </c>
      <c r="Z63" s="230" t="s">
        <v>85</v>
      </c>
      <c r="AA63" s="137">
        <f t="shared" si="10"/>
        <v>33.926218708827406</v>
      </c>
      <c r="AB63" s="138">
        <f t="shared" si="10"/>
        <v>29.444063143445437</v>
      </c>
      <c r="AC63" s="139">
        <f t="shared" si="10"/>
        <v>31.731092436974791</v>
      </c>
    </row>
    <row r="64" spans="1:29" ht="12" customHeight="1" x14ac:dyDescent="0.15">
      <c r="A64" s="201" t="s">
        <v>86</v>
      </c>
      <c r="B64" s="5">
        <f t="shared" ref="B64:R64" si="17">SUMIF($A$5:$A$60,"更木*",B$5:B$60)</f>
        <v>373</v>
      </c>
      <c r="C64" s="6">
        <f t="shared" si="17"/>
        <v>447</v>
      </c>
      <c r="D64" s="6">
        <f t="shared" si="17"/>
        <v>820</v>
      </c>
      <c r="E64" s="5">
        <f t="shared" si="17"/>
        <v>53</v>
      </c>
      <c r="F64" s="6">
        <f t="shared" si="17"/>
        <v>64</v>
      </c>
      <c r="G64" s="6">
        <f t="shared" si="17"/>
        <v>117</v>
      </c>
      <c r="H64" s="5">
        <f t="shared" si="17"/>
        <v>22</v>
      </c>
      <c r="I64" s="6">
        <f t="shared" si="17"/>
        <v>33</v>
      </c>
      <c r="J64" s="6">
        <f t="shared" si="17"/>
        <v>55</v>
      </c>
      <c r="K64" s="5">
        <f t="shared" si="17"/>
        <v>1</v>
      </c>
      <c r="L64" s="6">
        <f t="shared" si="17"/>
        <v>5</v>
      </c>
      <c r="M64" s="6">
        <f t="shared" si="17"/>
        <v>6</v>
      </c>
      <c r="N64" s="5">
        <f t="shared" si="17"/>
        <v>180</v>
      </c>
      <c r="O64" s="6">
        <f t="shared" si="17"/>
        <v>172</v>
      </c>
      <c r="P64" s="6">
        <f t="shared" si="17"/>
        <v>352</v>
      </c>
      <c r="Q64" s="5">
        <f t="shared" si="17"/>
        <v>256</v>
      </c>
      <c r="R64" s="6">
        <f t="shared" si="17"/>
        <v>274</v>
      </c>
      <c r="S64" s="7">
        <f t="shared" si="5"/>
        <v>530</v>
      </c>
      <c r="T64" s="133">
        <f t="shared" si="12"/>
        <v>68.632707774798931</v>
      </c>
      <c r="U64" s="134">
        <f t="shared" si="12"/>
        <v>61.297539149888145</v>
      </c>
      <c r="V64" s="135">
        <f t="shared" si="12"/>
        <v>64.634146341463421</v>
      </c>
      <c r="W64" s="133">
        <f t="shared" si="13"/>
        <v>29.296875</v>
      </c>
      <c r="X64" s="134">
        <f t="shared" si="13"/>
        <v>35.401459854014597</v>
      </c>
      <c r="Y64" s="136">
        <f t="shared" si="13"/>
        <v>32.452830188679243</v>
      </c>
      <c r="Z64" s="229" t="s">
        <v>86</v>
      </c>
      <c r="AA64" s="133">
        <f t="shared" si="10"/>
        <v>48.257372654155496</v>
      </c>
      <c r="AB64" s="134">
        <f t="shared" si="10"/>
        <v>38.478747203579417</v>
      </c>
      <c r="AC64" s="135">
        <f t="shared" si="10"/>
        <v>42.926829268292686</v>
      </c>
    </row>
    <row r="65" spans="1:29" s="86" customFormat="1" ht="12" customHeight="1" x14ac:dyDescent="0.15">
      <c r="A65" s="202" t="s">
        <v>87</v>
      </c>
      <c r="B65" s="55">
        <f t="shared" ref="B65:R65" si="18">SUMIF($A$5:$A$60,"黒岩*",B$5:B$60)</f>
        <v>359</v>
      </c>
      <c r="C65" s="56">
        <f t="shared" si="18"/>
        <v>365</v>
      </c>
      <c r="D65" s="56">
        <f t="shared" si="18"/>
        <v>724</v>
      </c>
      <c r="E65" s="55">
        <f t="shared" si="18"/>
        <v>72</v>
      </c>
      <c r="F65" s="56">
        <f t="shared" si="18"/>
        <v>62</v>
      </c>
      <c r="G65" s="56">
        <f t="shared" si="18"/>
        <v>134</v>
      </c>
      <c r="H65" s="55">
        <f t="shared" si="18"/>
        <v>31</v>
      </c>
      <c r="I65" s="56">
        <f t="shared" si="18"/>
        <v>43</v>
      </c>
      <c r="J65" s="56">
        <f t="shared" si="18"/>
        <v>74</v>
      </c>
      <c r="K65" s="55">
        <f t="shared" si="18"/>
        <v>0</v>
      </c>
      <c r="L65" s="56">
        <f t="shared" si="18"/>
        <v>4</v>
      </c>
      <c r="M65" s="56">
        <f t="shared" si="18"/>
        <v>4</v>
      </c>
      <c r="N65" s="55">
        <f t="shared" si="18"/>
        <v>117</v>
      </c>
      <c r="O65" s="56">
        <f t="shared" si="18"/>
        <v>95</v>
      </c>
      <c r="P65" s="56">
        <f t="shared" si="18"/>
        <v>212</v>
      </c>
      <c r="Q65" s="55">
        <f t="shared" si="18"/>
        <v>220</v>
      </c>
      <c r="R65" s="56">
        <f t="shared" si="18"/>
        <v>204</v>
      </c>
      <c r="S65" s="57">
        <f t="shared" si="5"/>
        <v>424</v>
      </c>
      <c r="T65" s="137">
        <f t="shared" si="12"/>
        <v>61.281337047353759</v>
      </c>
      <c r="U65" s="138">
        <f t="shared" si="12"/>
        <v>55.890410958904113</v>
      </c>
      <c r="V65" s="139">
        <f t="shared" si="12"/>
        <v>58.563535911602202</v>
      </c>
      <c r="W65" s="137">
        <f t="shared" si="13"/>
        <v>46.81818181818182</v>
      </c>
      <c r="X65" s="138">
        <f t="shared" si="13"/>
        <v>51.470588235294116</v>
      </c>
      <c r="Y65" s="140">
        <f t="shared" si="13"/>
        <v>49.056603773584904</v>
      </c>
      <c r="Z65" s="230" t="s">
        <v>87</v>
      </c>
      <c r="AA65" s="137">
        <f t="shared" si="10"/>
        <v>32.590529247910865</v>
      </c>
      <c r="AB65" s="138">
        <f t="shared" si="10"/>
        <v>26.027397260273972</v>
      </c>
      <c r="AC65" s="139">
        <f t="shared" si="10"/>
        <v>29.281767955801101</v>
      </c>
    </row>
    <row r="66" spans="1:29" ht="12" customHeight="1" x14ac:dyDescent="0.15">
      <c r="A66" s="201" t="s">
        <v>88</v>
      </c>
      <c r="B66" s="5">
        <f t="shared" ref="B66:R66" si="19">SUMIF($A$5:$A$60,"口内*",B$5:B$60)</f>
        <v>565</v>
      </c>
      <c r="C66" s="6">
        <f t="shared" si="19"/>
        <v>545</v>
      </c>
      <c r="D66" s="6">
        <f t="shared" si="19"/>
        <v>1110</v>
      </c>
      <c r="E66" s="5">
        <f t="shared" si="19"/>
        <v>106</v>
      </c>
      <c r="F66" s="6">
        <f t="shared" si="19"/>
        <v>95</v>
      </c>
      <c r="G66" s="6">
        <f t="shared" si="19"/>
        <v>201</v>
      </c>
      <c r="H66" s="5">
        <f t="shared" si="19"/>
        <v>36</v>
      </c>
      <c r="I66" s="6">
        <f t="shared" si="19"/>
        <v>56</v>
      </c>
      <c r="J66" s="6">
        <f t="shared" si="19"/>
        <v>92</v>
      </c>
      <c r="K66" s="5">
        <f t="shared" si="19"/>
        <v>5</v>
      </c>
      <c r="L66" s="6">
        <f t="shared" si="19"/>
        <v>4</v>
      </c>
      <c r="M66" s="6">
        <f t="shared" si="19"/>
        <v>9</v>
      </c>
      <c r="N66" s="5">
        <f t="shared" si="19"/>
        <v>197</v>
      </c>
      <c r="O66" s="6">
        <f t="shared" si="19"/>
        <v>154</v>
      </c>
      <c r="P66" s="6">
        <f t="shared" si="19"/>
        <v>351</v>
      </c>
      <c r="Q66" s="5">
        <f t="shared" si="19"/>
        <v>344</v>
      </c>
      <c r="R66" s="6">
        <f t="shared" si="19"/>
        <v>309</v>
      </c>
      <c r="S66" s="7">
        <f t="shared" si="5"/>
        <v>653</v>
      </c>
      <c r="T66" s="133">
        <f t="shared" si="12"/>
        <v>60.884955752212392</v>
      </c>
      <c r="U66" s="134">
        <f t="shared" si="12"/>
        <v>56.697247706422019</v>
      </c>
      <c r="V66" s="135">
        <f t="shared" si="12"/>
        <v>58.828828828828826</v>
      </c>
      <c r="W66" s="133">
        <f t="shared" si="13"/>
        <v>41.279069767441861</v>
      </c>
      <c r="X66" s="134">
        <f t="shared" si="13"/>
        <v>48.867313915857608</v>
      </c>
      <c r="Y66" s="136">
        <f t="shared" si="13"/>
        <v>44.869831546707509</v>
      </c>
      <c r="Z66" s="229" t="s">
        <v>88</v>
      </c>
      <c r="AA66" s="133">
        <f t="shared" si="10"/>
        <v>34.86725663716814</v>
      </c>
      <c r="AB66" s="134">
        <f t="shared" si="10"/>
        <v>28.256880733944957</v>
      </c>
      <c r="AC66" s="135">
        <f t="shared" si="10"/>
        <v>31.621621621621621</v>
      </c>
    </row>
    <row r="67" spans="1:29" s="86" customFormat="1" ht="12" customHeight="1" x14ac:dyDescent="0.15">
      <c r="A67" s="202" t="s">
        <v>89</v>
      </c>
      <c r="B67" s="55">
        <f t="shared" ref="B67:R67" si="20">SUMIF($A$5:$A$60,"稲瀬*",B$5:B$60)</f>
        <v>312</v>
      </c>
      <c r="C67" s="56">
        <f t="shared" si="20"/>
        <v>311</v>
      </c>
      <c r="D67" s="56">
        <f t="shared" si="20"/>
        <v>623</v>
      </c>
      <c r="E67" s="55">
        <f t="shared" si="20"/>
        <v>60</v>
      </c>
      <c r="F67" s="56">
        <f t="shared" si="20"/>
        <v>65</v>
      </c>
      <c r="G67" s="56">
        <f t="shared" si="20"/>
        <v>125</v>
      </c>
      <c r="H67" s="55">
        <f t="shared" si="20"/>
        <v>22</v>
      </c>
      <c r="I67" s="56">
        <f t="shared" si="20"/>
        <v>30</v>
      </c>
      <c r="J67" s="56">
        <f t="shared" si="20"/>
        <v>52</v>
      </c>
      <c r="K67" s="55">
        <f t="shared" si="20"/>
        <v>1</v>
      </c>
      <c r="L67" s="56">
        <f t="shared" si="20"/>
        <v>1</v>
      </c>
      <c r="M67" s="56">
        <f t="shared" si="20"/>
        <v>2</v>
      </c>
      <c r="N67" s="55">
        <f t="shared" si="20"/>
        <v>103</v>
      </c>
      <c r="O67" s="56">
        <f t="shared" si="20"/>
        <v>80</v>
      </c>
      <c r="P67" s="56">
        <f t="shared" si="20"/>
        <v>183</v>
      </c>
      <c r="Q67" s="55">
        <f t="shared" si="20"/>
        <v>186</v>
      </c>
      <c r="R67" s="56">
        <f t="shared" si="20"/>
        <v>176</v>
      </c>
      <c r="S67" s="57">
        <f t="shared" si="5"/>
        <v>362</v>
      </c>
      <c r="T67" s="137">
        <f t="shared" si="12"/>
        <v>59.615384615384613</v>
      </c>
      <c r="U67" s="138">
        <f t="shared" si="12"/>
        <v>56.59163987138264</v>
      </c>
      <c r="V67" s="139">
        <f t="shared" si="12"/>
        <v>58.105939004815411</v>
      </c>
      <c r="W67" s="137">
        <f t="shared" si="13"/>
        <v>44.086021505376344</v>
      </c>
      <c r="X67" s="138">
        <f t="shared" si="13"/>
        <v>53.977272727272727</v>
      </c>
      <c r="Y67" s="140">
        <f t="shared" si="13"/>
        <v>48.895027624309392</v>
      </c>
      <c r="Z67" s="230" t="s">
        <v>89</v>
      </c>
      <c r="AA67" s="137">
        <f t="shared" si="10"/>
        <v>33.012820512820511</v>
      </c>
      <c r="AB67" s="138">
        <f t="shared" si="10"/>
        <v>25.723472668810288</v>
      </c>
      <c r="AC67" s="139">
        <f t="shared" si="10"/>
        <v>29.373996789727126</v>
      </c>
    </row>
    <row r="68" spans="1:29" ht="12" customHeight="1" x14ac:dyDescent="0.15">
      <c r="A68" s="201" t="s">
        <v>90</v>
      </c>
      <c r="B68" s="5">
        <f t="shared" ref="B68:R68" si="21">SUMIF($A$5:$A$60,"相去*",B$5:B$60)</f>
        <v>3233</v>
      </c>
      <c r="C68" s="6">
        <f t="shared" si="21"/>
        <v>3227</v>
      </c>
      <c r="D68" s="6">
        <f t="shared" si="21"/>
        <v>6460</v>
      </c>
      <c r="E68" s="5">
        <f t="shared" si="21"/>
        <v>501</v>
      </c>
      <c r="F68" s="6">
        <f t="shared" si="21"/>
        <v>483</v>
      </c>
      <c r="G68" s="6">
        <f t="shared" si="21"/>
        <v>984</v>
      </c>
      <c r="H68" s="5">
        <f t="shared" si="21"/>
        <v>314</v>
      </c>
      <c r="I68" s="6">
        <f t="shared" si="21"/>
        <v>467</v>
      </c>
      <c r="J68" s="6">
        <f t="shared" si="21"/>
        <v>781</v>
      </c>
      <c r="K68" s="5">
        <f t="shared" si="21"/>
        <v>17</v>
      </c>
      <c r="L68" s="6">
        <f t="shared" si="21"/>
        <v>22</v>
      </c>
      <c r="M68" s="6">
        <f t="shared" si="21"/>
        <v>39</v>
      </c>
      <c r="N68" s="5">
        <f t="shared" si="21"/>
        <v>902</v>
      </c>
      <c r="O68" s="6">
        <f t="shared" si="21"/>
        <v>764</v>
      </c>
      <c r="P68" s="6">
        <f t="shared" si="21"/>
        <v>1666</v>
      </c>
      <c r="Q68" s="5">
        <f t="shared" si="21"/>
        <v>1734</v>
      </c>
      <c r="R68" s="6">
        <f t="shared" si="21"/>
        <v>1736</v>
      </c>
      <c r="S68" s="7">
        <f t="shared" si="5"/>
        <v>3470</v>
      </c>
      <c r="T68" s="133">
        <f t="shared" si="12"/>
        <v>53.634395298484385</v>
      </c>
      <c r="U68" s="134">
        <f t="shared" si="12"/>
        <v>53.796095444685463</v>
      </c>
      <c r="V68" s="135">
        <f t="shared" si="12"/>
        <v>53.715170278637771</v>
      </c>
      <c r="W68" s="133">
        <f t="shared" si="13"/>
        <v>47.00115340253749</v>
      </c>
      <c r="X68" s="134">
        <f t="shared" si="13"/>
        <v>54.723502304147466</v>
      </c>
      <c r="Y68" s="136">
        <f t="shared" si="13"/>
        <v>50.864553314121039</v>
      </c>
      <c r="Z68" s="229" t="s">
        <v>90</v>
      </c>
      <c r="AA68" s="133">
        <f t="shared" si="10"/>
        <v>27.899783482833278</v>
      </c>
      <c r="AB68" s="134">
        <f t="shared" si="10"/>
        <v>23.67524016114038</v>
      </c>
      <c r="AC68" s="135">
        <f t="shared" si="10"/>
        <v>25.789473684210527</v>
      </c>
    </row>
    <row r="69" spans="1:29" s="86" customFormat="1" ht="12" customHeight="1" x14ac:dyDescent="0.15">
      <c r="A69" s="202" t="s">
        <v>91</v>
      </c>
      <c r="B69" s="55">
        <f t="shared" ref="B69:R69" si="22">SUMIF($A$5:$A$60,"鬼柳*",B$5:B$60)</f>
        <v>2308</v>
      </c>
      <c r="C69" s="56">
        <f t="shared" si="22"/>
        <v>2293</v>
      </c>
      <c r="D69" s="56">
        <f t="shared" si="22"/>
        <v>4601</v>
      </c>
      <c r="E69" s="55">
        <f t="shared" si="22"/>
        <v>343</v>
      </c>
      <c r="F69" s="56">
        <f t="shared" si="22"/>
        <v>332</v>
      </c>
      <c r="G69" s="56">
        <f t="shared" si="22"/>
        <v>675</v>
      </c>
      <c r="H69" s="55">
        <f t="shared" si="22"/>
        <v>267</v>
      </c>
      <c r="I69" s="56">
        <f t="shared" si="22"/>
        <v>389</v>
      </c>
      <c r="J69" s="56">
        <f t="shared" si="22"/>
        <v>656</v>
      </c>
      <c r="K69" s="55">
        <f t="shared" si="22"/>
        <v>21</v>
      </c>
      <c r="L69" s="56">
        <f t="shared" si="22"/>
        <v>17</v>
      </c>
      <c r="M69" s="56">
        <f t="shared" si="22"/>
        <v>38</v>
      </c>
      <c r="N69" s="55">
        <f t="shared" si="22"/>
        <v>678</v>
      </c>
      <c r="O69" s="56">
        <f t="shared" si="22"/>
        <v>549</v>
      </c>
      <c r="P69" s="56">
        <f t="shared" si="22"/>
        <v>1227</v>
      </c>
      <c r="Q69" s="55">
        <f t="shared" si="22"/>
        <v>1309</v>
      </c>
      <c r="R69" s="56">
        <f t="shared" si="22"/>
        <v>1287</v>
      </c>
      <c r="S69" s="57">
        <f t="shared" ref="S69:S71" si="23">SUM(Q69:R69)</f>
        <v>2596</v>
      </c>
      <c r="T69" s="137">
        <f t="shared" si="12"/>
        <v>56.715771230502597</v>
      </c>
      <c r="U69" s="138">
        <f t="shared" si="12"/>
        <v>56.127344090710864</v>
      </c>
      <c r="V69" s="139">
        <f t="shared" si="12"/>
        <v>56.422516844164313</v>
      </c>
      <c r="W69" s="137">
        <f t="shared" si="13"/>
        <v>46.600458365164251</v>
      </c>
      <c r="X69" s="138">
        <f t="shared" si="13"/>
        <v>56.021756021756019</v>
      </c>
      <c r="Y69" s="140">
        <f t="shared" si="13"/>
        <v>51.271186440677965</v>
      </c>
      <c r="Z69" s="230" t="s">
        <v>91</v>
      </c>
      <c r="AA69" s="137">
        <f t="shared" si="10"/>
        <v>29.376083188908147</v>
      </c>
      <c r="AB69" s="138">
        <f t="shared" si="10"/>
        <v>23.942433493240298</v>
      </c>
      <c r="AC69" s="139">
        <f t="shared" si="10"/>
        <v>26.668115627037604</v>
      </c>
    </row>
    <row r="70" spans="1:29" ht="12" customHeight="1" x14ac:dyDescent="0.15">
      <c r="A70" s="201" t="s">
        <v>92</v>
      </c>
      <c r="B70" s="5">
        <f t="shared" ref="B70:R70" si="24">SUMIF($A$5:$A$60,"江釣子*",B$5:B$60)</f>
        <v>4988</v>
      </c>
      <c r="C70" s="6">
        <f t="shared" si="24"/>
        <v>4986</v>
      </c>
      <c r="D70" s="6">
        <f t="shared" si="24"/>
        <v>9974</v>
      </c>
      <c r="E70" s="5">
        <f t="shared" si="24"/>
        <v>358</v>
      </c>
      <c r="F70" s="6">
        <f t="shared" si="24"/>
        <v>342</v>
      </c>
      <c r="G70" s="6">
        <f t="shared" si="24"/>
        <v>700</v>
      </c>
      <c r="H70" s="5">
        <f t="shared" si="24"/>
        <v>1025</v>
      </c>
      <c r="I70" s="6">
        <f t="shared" si="24"/>
        <v>1297</v>
      </c>
      <c r="J70" s="6">
        <f t="shared" si="24"/>
        <v>2322</v>
      </c>
      <c r="K70" s="5">
        <f t="shared" si="24"/>
        <v>22</v>
      </c>
      <c r="L70" s="6">
        <f t="shared" si="24"/>
        <v>17</v>
      </c>
      <c r="M70" s="6">
        <f t="shared" si="24"/>
        <v>39</v>
      </c>
      <c r="N70" s="5">
        <f t="shared" si="24"/>
        <v>1407</v>
      </c>
      <c r="O70" s="6">
        <f t="shared" si="24"/>
        <v>1162</v>
      </c>
      <c r="P70" s="6">
        <f t="shared" si="24"/>
        <v>2569</v>
      </c>
      <c r="Q70" s="5">
        <f t="shared" si="24"/>
        <v>2812</v>
      </c>
      <c r="R70" s="6">
        <f t="shared" si="24"/>
        <v>2818</v>
      </c>
      <c r="S70" s="7">
        <f t="shared" si="23"/>
        <v>5630</v>
      </c>
      <c r="T70" s="133">
        <f t="shared" si="12"/>
        <v>56.37530072173216</v>
      </c>
      <c r="U70" s="134">
        <f t="shared" si="12"/>
        <v>56.518251103088645</v>
      </c>
      <c r="V70" s="135">
        <f t="shared" si="12"/>
        <v>56.446761580108287</v>
      </c>
      <c r="W70" s="133">
        <f t="shared" si="13"/>
        <v>49.182076813655762</v>
      </c>
      <c r="X70" s="134">
        <f t="shared" si="13"/>
        <v>58.161816891412357</v>
      </c>
      <c r="Y70" s="136">
        <f t="shared" si="13"/>
        <v>53.676731793960919</v>
      </c>
      <c r="Z70" s="229" t="s">
        <v>92</v>
      </c>
      <c r="AA70" s="133">
        <f t="shared" ref="AA70:AC73" si="25">N70/B70*100</f>
        <v>28.207698476343225</v>
      </c>
      <c r="AB70" s="134">
        <f t="shared" si="25"/>
        <v>23.305254713196952</v>
      </c>
      <c r="AC70" s="135">
        <f t="shared" si="25"/>
        <v>25.756968117104474</v>
      </c>
    </row>
    <row r="71" spans="1:29" s="147" customFormat="1" ht="12" customHeight="1" thickBot="1" x14ac:dyDescent="0.2">
      <c r="A71" s="203" t="s">
        <v>93</v>
      </c>
      <c r="B71" s="59">
        <f t="shared" ref="B71:R71" si="26">SUMIF($A$5:$A$60,"和賀*",B$5:B$60)</f>
        <v>4706</v>
      </c>
      <c r="C71" s="60">
        <f t="shared" si="26"/>
        <v>4902</v>
      </c>
      <c r="D71" s="60">
        <f t="shared" si="26"/>
        <v>9608</v>
      </c>
      <c r="E71" s="59">
        <f t="shared" si="26"/>
        <v>419</v>
      </c>
      <c r="F71" s="60">
        <f t="shared" si="26"/>
        <v>378</v>
      </c>
      <c r="G71" s="60">
        <f t="shared" si="26"/>
        <v>797</v>
      </c>
      <c r="H71" s="59">
        <f t="shared" si="26"/>
        <v>968</v>
      </c>
      <c r="I71" s="60">
        <f t="shared" si="26"/>
        <v>1299</v>
      </c>
      <c r="J71" s="60">
        <f t="shared" si="26"/>
        <v>2267</v>
      </c>
      <c r="K71" s="59">
        <f t="shared" si="26"/>
        <v>17</v>
      </c>
      <c r="L71" s="60">
        <f t="shared" si="26"/>
        <v>19</v>
      </c>
      <c r="M71" s="60">
        <f t="shared" si="26"/>
        <v>36</v>
      </c>
      <c r="N71" s="59">
        <f t="shared" si="26"/>
        <v>1490</v>
      </c>
      <c r="O71" s="60">
        <f t="shared" si="26"/>
        <v>1204</v>
      </c>
      <c r="P71" s="60">
        <f t="shared" si="26"/>
        <v>2694</v>
      </c>
      <c r="Q71" s="59">
        <f t="shared" si="26"/>
        <v>2894</v>
      </c>
      <c r="R71" s="60">
        <f t="shared" si="26"/>
        <v>2900</v>
      </c>
      <c r="S71" s="61">
        <f t="shared" si="23"/>
        <v>5794</v>
      </c>
      <c r="T71" s="141">
        <f t="shared" si="12"/>
        <v>61.495962600934973</v>
      </c>
      <c r="U71" s="142">
        <f t="shared" si="12"/>
        <v>59.159526723786207</v>
      </c>
      <c r="V71" s="143">
        <f t="shared" si="12"/>
        <v>60.303913405495422</v>
      </c>
      <c r="W71" s="144">
        <f t="shared" si="13"/>
        <v>47.926744989633725</v>
      </c>
      <c r="X71" s="145">
        <f t="shared" si="13"/>
        <v>57.827586206896555</v>
      </c>
      <c r="Y71" s="146">
        <f t="shared" si="13"/>
        <v>52.882292026234033</v>
      </c>
      <c r="Z71" s="231" t="s">
        <v>93</v>
      </c>
      <c r="AA71" s="141">
        <f t="shared" si="25"/>
        <v>31.661708457288569</v>
      </c>
      <c r="AB71" s="142">
        <f t="shared" si="25"/>
        <v>24.561403508771928</v>
      </c>
      <c r="AC71" s="143">
        <f t="shared" si="25"/>
        <v>28.039134054954207</v>
      </c>
    </row>
    <row r="72" spans="1:29" s="25" customFormat="1" ht="12" customHeight="1" thickBot="1" x14ac:dyDescent="0.2">
      <c r="A72" s="204" t="s">
        <v>6</v>
      </c>
      <c r="B72" s="163">
        <f>SUM(B61:B71)</f>
        <v>38624</v>
      </c>
      <c r="C72" s="23">
        <f t="shared" ref="C72:R72" si="27">SUM(C61:C71)</f>
        <v>38229</v>
      </c>
      <c r="D72" s="15">
        <f t="shared" si="27"/>
        <v>76853</v>
      </c>
      <c r="E72" s="14">
        <f t="shared" si="27"/>
        <v>5544</v>
      </c>
      <c r="F72" s="15">
        <f t="shared" si="27"/>
        <v>5553</v>
      </c>
      <c r="G72" s="15">
        <f t="shared" si="27"/>
        <v>11097</v>
      </c>
      <c r="H72" s="14">
        <f t="shared" si="27"/>
        <v>4779</v>
      </c>
      <c r="I72" s="15">
        <f t="shared" si="27"/>
        <v>6530</v>
      </c>
      <c r="J72" s="15">
        <f t="shared" si="27"/>
        <v>11309</v>
      </c>
      <c r="K72" s="14">
        <f t="shared" si="27"/>
        <v>170</v>
      </c>
      <c r="L72" s="15">
        <f t="shared" si="27"/>
        <v>159</v>
      </c>
      <c r="M72" s="15">
        <f t="shared" si="27"/>
        <v>329</v>
      </c>
      <c r="N72" s="14">
        <f t="shared" si="27"/>
        <v>11274</v>
      </c>
      <c r="O72" s="15">
        <f t="shared" si="27"/>
        <v>9345</v>
      </c>
      <c r="P72" s="15">
        <f t="shared" si="27"/>
        <v>20619</v>
      </c>
      <c r="Q72" s="14">
        <f t="shared" si="27"/>
        <v>21767</v>
      </c>
      <c r="R72" s="15">
        <f t="shared" si="27"/>
        <v>21587</v>
      </c>
      <c r="S72" s="16">
        <f>SUM(S61:S71)</f>
        <v>43354</v>
      </c>
      <c r="T72" s="148">
        <f t="shared" si="12"/>
        <v>56.356151615575811</v>
      </c>
      <c r="U72" s="149">
        <f t="shared" si="12"/>
        <v>56.467603128514995</v>
      </c>
      <c r="V72" s="150">
        <f t="shared" si="12"/>
        <v>56.411590959363977</v>
      </c>
      <c r="W72" s="151">
        <f t="shared" si="13"/>
        <v>47.425001148527592</v>
      </c>
      <c r="X72" s="152">
        <f t="shared" si="13"/>
        <v>55.973502570991798</v>
      </c>
      <c r="Y72" s="153">
        <f t="shared" si="13"/>
        <v>51.681505743414682</v>
      </c>
      <c r="Z72" s="219" t="s">
        <v>6</v>
      </c>
      <c r="AA72" s="148">
        <f t="shared" si="25"/>
        <v>29.189105219552609</v>
      </c>
      <c r="AB72" s="149">
        <f t="shared" si="25"/>
        <v>24.444793219806954</v>
      </c>
      <c r="AC72" s="150">
        <f t="shared" si="25"/>
        <v>26.829141347767816</v>
      </c>
    </row>
    <row r="73" spans="1:29" s="147" customFormat="1" ht="12" customHeight="1" thickBot="1" x14ac:dyDescent="0.2">
      <c r="A73" s="205" t="s">
        <v>22</v>
      </c>
      <c r="B73" s="189">
        <v>18</v>
      </c>
      <c r="C73" s="66">
        <v>32</v>
      </c>
      <c r="D73" s="66">
        <f>SUM(B73:C73)</f>
        <v>50</v>
      </c>
      <c r="E73" s="154" t="s">
        <v>24</v>
      </c>
      <c r="F73" s="64" t="s">
        <v>24</v>
      </c>
      <c r="G73" s="63" t="s">
        <v>24</v>
      </c>
      <c r="H73" s="155" t="s">
        <v>24</v>
      </c>
      <c r="I73" s="64" t="s">
        <v>24</v>
      </c>
      <c r="J73" s="63" t="s">
        <v>24</v>
      </c>
      <c r="K73" s="154" t="s">
        <v>24</v>
      </c>
      <c r="L73" s="155" t="s">
        <v>24</v>
      </c>
      <c r="M73" s="64" t="s">
        <v>24</v>
      </c>
      <c r="N73" s="65">
        <v>2</v>
      </c>
      <c r="O73" s="66">
        <v>4</v>
      </c>
      <c r="P73" s="66">
        <f>SUM(N73:O73)</f>
        <v>6</v>
      </c>
      <c r="Q73" s="156">
        <f t="shared" ref="Q73:R73" si="28">SUMIF($E$4:$P$4,Q$4,$E73:$P73)</f>
        <v>2</v>
      </c>
      <c r="R73" s="157">
        <f t="shared" si="28"/>
        <v>4</v>
      </c>
      <c r="S73" s="62">
        <f>SUM(Q73:R73)</f>
        <v>6</v>
      </c>
      <c r="T73" s="158">
        <f t="shared" si="12"/>
        <v>11.111111111111111</v>
      </c>
      <c r="U73" s="159">
        <f t="shared" si="12"/>
        <v>12.5</v>
      </c>
      <c r="V73" s="160">
        <f t="shared" si="12"/>
        <v>12</v>
      </c>
      <c r="W73" s="154" t="s">
        <v>24</v>
      </c>
      <c r="X73" s="64" t="s">
        <v>24</v>
      </c>
      <c r="Y73" s="77" t="s">
        <v>24</v>
      </c>
      <c r="Z73" s="205" t="s">
        <v>22</v>
      </c>
      <c r="AA73" s="148">
        <f t="shared" si="25"/>
        <v>11.111111111111111</v>
      </c>
      <c r="AB73" s="149">
        <f t="shared" si="25"/>
        <v>12.5</v>
      </c>
      <c r="AC73" s="150">
        <f t="shared" si="25"/>
        <v>12</v>
      </c>
    </row>
    <row r="74" spans="1:29" ht="12" customHeight="1" thickBot="1" x14ac:dyDescent="0.2">
      <c r="A74" s="206" t="s">
        <v>23</v>
      </c>
      <c r="B74" s="23">
        <f t="shared" ref="B74:S74" si="29">B72+B73</f>
        <v>38642</v>
      </c>
      <c r="C74" s="161">
        <f t="shared" si="29"/>
        <v>38261</v>
      </c>
      <c r="D74" s="162">
        <f t="shared" si="29"/>
        <v>76903</v>
      </c>
      <c r="E74" s="15">
        <f t="shared" si="29"/>
        <v>5544</v>
      </c>
      <c r="F74" s="161">
        <f t="shared" si="29"/>
        <v>5553</v>
      </c>
      <c r="G74" s="162">
        <f t="shared" si="29"/>
        <v>11097</v>
      </c>
      <c r="H74" s="15">
        <f t="shared" si="29"/>
        <v>4779</v>
      </c>
      <c r="I74" s="161">
        <f t="shared" si="29"/>
        <v>6530</v>
      </c>
      <c r="J74" s="162">
        <f t="shared" si="29"/>
        <v>11309</v>
      </c>
      <c r="K74" s="24">
        <f t="shared" si="29"/>
        <v>170</v>
      </c>
      <c r="L74" s="163">
        <f t="shared" si="29"/>
        <v>159</v>
      </c>
      <c r="M74" s="162">
        <f t="shared" si="29"/>
        <v>329</v>
      </c>
      <c r="N74" s="15">
        <f t="shared" si="29"/>
        <v>11276</v>
      </c>
      <c r="O74" s="161">
        <f t="shared" si="29"/>
        <v>9349</v>
      </c>
      <c r="P74" s="162">
        <f t="shared" si="29"/>
        <v>20625</v>
      </c>
      <c r="Q74" s="15">
        <f t="shared" si="29"/>
        <v>21769</v>
      </c>
      <c r="R74" s="164">
        <f t="shared" si="29"/>
        <v>21591</v>
      </c>
      <c r="S74" s="162">
        <f t="shared" si="29"/>
        <v>43360</v>
      </c>
      <c r="T74" s="148">
        <f t="shared" si="12"/>
        <v>56.335075824232703</v>
      </c>
      <c r="U74" s="149">
        <f t="shared" si="12"/>
        <v>56.430830349441997</v>
      </c>
      <c r="V74" s="150">
        <f t="shared" si="12"/>
        <v>56.382715888846988</v>
      </c>
      <c r="W74" s="148">
        <f>(E74+H74)/Q74*100</f>
        <v>47.420644035095776</v>
      </c>
      <c r="X74" s="149">
        <f>(F74+I74)/R74*100</f>
        <v>55.963132786809325</v>
      </c>
      <c r="Y74" s="165">
        <f>(G74+J74)/S74*100</f>
        <v>51.674354243542432</v>
      </c>
      <c r="AA74" s="148">
        <f t="shared" ref="AA74:AC74" si="30">N74/B74*100</f>
        <v>29.180684229594739</v>
      </c>
      <c r="AB74" s="149">
        <f t="shared" si="30"/>
        <v>24.434803063171376</v>
      </c>
      <c r="AC74" s="150">
        <f t="shared" si="30"/>
        <v>26.819499889471153</v>
      </c>
    </row>
  </sheetData>
  <mergeCells count="9">
    <mergeCell ref="T3:V3"/>
    <mergeCell ref="W3:Y3"/>
    <mergeCell ref="AA3:AC3"/>
    <mergeCell ref="B3:D3"/>
    <mergeCell ref="E3:G3"/>
    <mergeCell ref="H3:J3"/>
    <mergeCell ref="K3:M3"/>
    <mergeCell ref="N3:P3"/>
    <mergeCell ref="Q3:S3"/>
  </mergeCells>
  <phoneticPr fontId="2"/>
  <dataValidations count="3">
    <dataValidation type="whole" allowBlank="1" showInputMessage="1" showErrorMessage="1" errorTitle="入力不可" error="入力してはいけません。_x000a_" sqref="E73:M73 W73:Y73" xr:uid="{BCDB29A3-F404-4E5F-B51A-B9DB2AC92DF0}">
      <formula1>0</formula1>
      <formula2>0</formula2>
    </dataValidation>
    <dataValidation allowBlank="1" showInputMessage="1" showErrorMessage="1" errorTitle="入力不可" error="入力してはけません。_x000a_" sqref="B73:C73" xr:uid="{EF0A3865-8B71-4D0B-9190-D154725686E8}"/>
    <dataValidation type="textLength" allowBlank="1" showInputMessage="1" showErrorMessage="1" errorTitle="入力不可" error="入力してはけません。_x000a_" sqref="M5:M60 D73 J5:J60 S73 P73 P5:P60 S5:S60 D5:D60 G5:G60" xr:uid="{266CCAD6-D356-4F03-B28C-FA9A945EAC54}">
      <formula1>0</formula1>
      <formula2>0</formula2>
    </dataValidation>
  </dataValidations>
  <printOptions verticalCentered="1"/>
  <pageMargins left="1.1023622047244095" right="0.31496062992125984" top="0.11811023622047245" bottom="0.11811023622047245" header="0.51181102362204722" footer="0.51181102362204722"/>
  <pageSetup paperSize="8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小選挙区</vt:lpstr>
      <vt:lpstr>比例代表</vt:lpstr>
      <vt:lpstr>国民審査</vt:lpstr>
      <vt:lpstr>国民審査!Print_Area</vt:lpstr>
      <vt:lpstr>小選挙区!Print_Area</vt:lpstr>
      <vt:lpstr>比例代表!Print_Area</vt:lpstr>
      <vt:lpstr>国民審査!Print_Area_MI</vt:lpstr>
      <vt:lpstr>小選挙区!Print_Area_MI</vt:lpstr>
      <vt:lpstr>比例代表!Print_Area_MI</vt:lpstr>
    </vt:vector>
  </TitlesOfParts>
  <Company>北上市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北上市</dc:creator>
  <cp:lastModifiedBy>Administrator</cp:lastModifiedBy>
  <cp:lastPrinted>2026-02-13T05:26:18Z</cp:lastPrinted>
  <dcterms:created xsi:type="dcterms:W3CDTF">2010-07-10T13:52:26Z</dcterms:created>
  <dcterms:modified xsi:type="dcterms:W3CDTF">2026-03-10T01:23:57Z</dcterms:modified>
</cp:coreProperties>
</file>