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9\Desktop\"/>
    </mc:Choice>
  </mc:AlternateContent>
  <bookViews>
    <workbookView xWindow="9585" yWindow="-15" windowWidth="9630" windowHeight="13335"/>
  </bookViews>
  <sheets>
    <sheet name="投票者内訳 (当日含) " sheetId="4" r:id="rId1"/>
  </sheets>
  <definedNames>
    <definedName name="_Regression_Int" localSheetId="0" hidden="1">1</definedName>
    <definedName name="_xlnm.Print_Area" localSheetId="0">'投票者内訳 (当日含) '!$A$1:$Y$74</definedName>
    <definedName name="Print_Area_MI" localSheetId="0">'投票者内訳 (当日含) '!$A$2:$E$74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R73" i="4" l="1"/>
  <c r="Q73" i="4"/>
  <c r="R60" i="4" l="1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Q71" i="4" s="1"/>
  <c r="R46" i="4"/>
  <c r="Q46" i="4"/>
  <c r="R45" i="4"/>
  <c r="Q45" i="4"/>
  <c r="R44" i="4"/>
  <c r="Q44" i="4"/>
  <c r="R43" i="4"/>
  <c r="Q43" i="4"/>
  <c r="R42" i="4"/>
  <c r="Q42" i="4"/>
  <c r="R41" i="4"/>
  <c r="Q41" i="4"/>
  <c r="Q70" i="4" s="1"/>
  <c r="R40" i="4"/>
  <c r="Q40" i="4"/>
  <c r="R39" i="4"/>
  <c r="Q39" i="4"/>
  <c r="Q69" i="4" s="1"/>
  <c r="R38" i="4"/>
  <c r="Q38" i="4"/>
  <c r="R37" i="4"/>
  <c r="Q37" i="4"/>
  <c r="R36" i="4"/>
  <c r="Q36" i="4"/>
  <c r="R35" i="4"/>
  <c r="Q35" i="4"/>
  <c r="R34" i="4"/>
  <c r="Q34" i="4"/>
  <c r="R33" i="4"/>
  <c r="Q33" i="4"/>
  <c r="Q68" i="4" s="1"/>
  <c r="R32" i="4"/>
  <c r="Q32" i="4"/>
  <c r="R31" i="4"/>
  <c r="Q31" i="4"/>
  <c r="Q67" i="4" s="1"/>
  <c r="R30" i="4"/>
  <c r="Q30" i="4"/>
  <c r="R29" i="4"/>
  <c r="Q29" i="4"/>
  <c r="R28" i="4"/>
  <c r="Q28" i="4"/>
  <c r="R27" i="4"/>
  <c r="Q27" i="4"/>
  <c r="Q66" i="4" s="1"/>
  <c r="R26" i="4"/>
  <c r="Q26" i="4"/>
  <c r="R25" i="4"/>
  <c r="Q25" i="4"/>
  <c r="Q65" i="4" s="1"/>
  <c r="R24" i="4"/>
  <c r="Q24" i="4"/>
  <c r="R23" i="4"/>
  <c r="Q23" i="4"/>
  <c r="Q64" i="4" s="1"/>
  <c r="R22" i="4"/>
  <c r="Q22" i="4"/>
  <c r="R21" i="4"/>
  <c r="Q21" i="4"/>
  <c r="Q63" i="4" s="1"/>
  <c r="R20" i="4"/>
  <c r="Q20" i="4"/>
  <c r="R19" i="4"/>
  <c r="Q19" i="4"/>
  <c r="R18" i="4"/>
  <c r="Q18" i="4"/>
  <c r="R17" i="4"/>
  <c r="Q17" i="4"/>
  <c r="R16" i="4"/>
  <c r="Q16" i="4"/>
  <c r="R15" i="4"/>
  <c r="Q15" i="4"/>
  <c r="Q62" i="4" s="1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Q61" i="4" s="1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H72" i="4" s="1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L72" i="4" l="1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Q72" i="4"/>
  <c r="R72" i="4" l="1"/>
  <c r="X72" i="4" s="1"/>
  <c r="M33" i="4"/>
  <c r="G12" i="4"/>
  <c r="M41" i="4"/>
  <c r="J15" i="4"/>
  <c r="U73" i="4"/>
  <c r="S73" i="4"/>
  <c r="V73" i="4" s="1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 s="1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/>
  <c r="AA18" i="4" s="1"/>
  <c r="AA19" i="4" s="1"/>
  <c r="AA6" i="4"/>
  <c r="AA7" i="4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P71" i="4" s="1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J38" i="4"/>
  <c r="G38" i="4"/>
  <c r="D38" i="4"/>
  <c r="D69" i="4" s="1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Y34" i="4" s="1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G65" i="4" s="1"/>
  <c r="D25" i="4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V49" i="4" s="1"/>
  <c r="W49" i="4"/>
  <c r="W56" i="4"/>
  <c r="S56" i="4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S24" i="4"/>
  <c r="T24" i="4"/>
  <c r="W26" i="4"/>
  <c r="S26" i="4"/>
  <c r="V26" i="4" s="1"/>
  <c r="T26" i="4"/>
  <c r="U39" i="4"/>
  <c r="X39" i="4"/>
  <c r="N74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Y31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Q74" i="4"/>
  <c r="W72" i="4"/>
  <c r="M69" i="4" l="1"/>
  <c r="Y24" i="4"/>
  <c r="Y13" i="4"/>
  <c r="V47" i="4"/>
  <c r="V56" i="4"/>
  <c r="D65" i="4"/>
  <c r="V65" i="4" s="1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67" i="4" s="1"/>
  <c r="Y54" i="4"/>
  <c r="Y30" i="4"/>
  <c r="Y44" i="4"/>
  <c r="V21" i="4"/>
  <c r="G66" i="4"/>
  <c r="V34" i="4"/>
  <c r="Y35" i="4"/>
  <c r="G70" i="4"/>
  <c r="Y70" i="4" s="1"/>
  <c r="Y15" i="4"/>
  <c r="Y7" i="4"/>
  <c r="Y5" i="4"/>
  <c r="Y20" i="4"/>
  <c r="Y18" i="4"/>
  <c r="Y23" i="4"/>
  <c r="Y41" i="4"/>
  <c r="V30" i="4"/>
  <c r="Y32" i="4"/>
  <c r="G67" i="4"/>
  <c r="V58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Y62" i="4" s="1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V69" i="4"/>
  <c r="T74" i="4"/>
  <c r="C74" i="4"/>
  <c r="T72" i="4"/>
  <c r="Y66" i="4" l="1"/>
  <c r="U74" i="4"/>
  <c r="J72" i="4"/>
  <c r="J74" i="4" s="1"/>
  <c r="M72" i="4"/>
  <c r="M74" i="4" s="1"/>
  <c r="Y69" i="4"/>
  <c r="Y61" i="4"/>
  <c r="G72" i="4"/>
  <c r="D72" i="4"/>
  <c r="D74" i="4" s="1"/>
  <c r="V74" i="4" s="1"/>
  <c r="Y63" i="4"/>
  <c r="Y64" i="4"/>
  <c r="P72" i="4"/>
  <c r="P74" i="4" s="1"/>
  <c r="G74" i="4"/>
  <c r="Y74" i="4" l="1"/>
  <c r="Y72" i="4"/>
  <c r="V72" i="4"/>
</calcChain>
</file>

<file path=xl/sharedStrings.xml><?xml version="1.0" encoding="utf-8"?>
<sst xmlns="http://schemas.openxmlformats.org/spreadsheetml/2006/main" count="185" uniqueCount="97">
  <si>
    <t>　　投 票 区</t>
  </si>
  <si>
    <t>男</t>
  </si>
  <si>
    <t>女</t>
  </si>
  <si>
    <t>計</t>
  </si>
  <si>
    <t>黒沢尻第</t>
  </si>
  <si>
    <t>小計</t>
  </si>
  <si>
    <t>合計</t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</si>
  <si>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8">
      <t>ホン</t>
    </rPh>
    <rPh sb="8" eb="10">
      <t>チョウシャ</t>
    </rPh>
    <phoneticPr fontId="2"/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</si>
  <si>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</si>
  <si>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</si>
  <si>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</si>
  <si>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</si>
  <si>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</si>
  <si>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</si>
  <si>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</si>
  <si>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</si>
  <si>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</si>
  <si>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</si>
  <si>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</si>
  <si>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</si>
  <si>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</si>
  <si>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</si>
  <si>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</si>
  <si>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</si>
  <si>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</si>
  <si>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</si>
  <si>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</si>
  <si>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</si>
  <si>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</si>
  <si>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</si>
  <si>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</si>
  <si>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</si>
  <si>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</si>
  <si>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</si>
  <si>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</si>
  <si>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</si>
  <si>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</si>
  <si>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</si>
  <si>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</si>
  <si>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</si>
  <si>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</si>
  <si>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</si>
  <si>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</si>
  <si>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</si>
  <si>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</si>
  <si>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</si>
  <si>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</si>
  <si>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</si>
  <si>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</si>
  <si>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</si>
  <si>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</si>
  <si>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</si>
  <si>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</si>
  <si>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</si>
  <si>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</si>
  <si>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</si>
  <si>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</si>
  <si>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</si>
  <si>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</si>
  <si>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</si>
  <si>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</si>
  <si>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</si>
  <si>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</si>
  <si>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</si>
  <si>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</si>
  <si>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</si>
  <si>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</si>
  <si>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</si>
  <si>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</si>
  <si>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</si>
  <si>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</si>
  <si>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</si>
  <si>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</si>
  <si>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</si>
  <si>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</si>
  <si>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</si>
  <si>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</si>
  <si>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</si>
  <si>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</si>
  <si>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</si>
  <si>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</si>
  <si>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</si>
  <si>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</si>
  <si>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</si>
  <si>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</si>
  <si>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</si>
  <si>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</si>
  <si>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</si>
  <si>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</si>
  <si>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</si>
  <si>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</si>
  <si>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</si>
  <si>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</si>
  <si>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</si>
  <si>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</si>
  <si>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令和３年10月31日現在有権者数</t>
    <rPh sb="0" eb="2">
      <t>レイワ</t>
    </rPh>
    <rPh sb="12" eb="15">
      <t>ユウケンシャ</t>
    </rPh>
    <phoneticPr fontId="2"/>
  </si>
  <si>
    <t>令和３年10月31日執行　第49回衆議院議員総選挙（小選挙区）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4">
      <t>ダイ</t>
    </rPh>
    <rPh sb="16" eb="17">
      <t>カイ</t>
    </rPh>
    <rPh sb="17" eb="20">
      <t>シュウギイン</t>
    </rPh>
    <rPh sb="20" eb="22">
      <t>ギイン</t>
    </rPh>
    <rPh sb="22" eb="25">
      <t>ソウセンキョ</t>
    </rPh>
    <rPh sb="23" eb="25">
      <t>センキョ</t>
    </rPh>
    <rPh sb="26" eb="27">
      <t>ショウ</t>
    </rPh>
    <rPh sb="27" eb="30">
      <t>センキョク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</si>
</sst>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>
    <tabColor rgb="FFC00000"/>
  </sheetPr>
  <dimension ref="A1:AA74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C30" sqref="C30"/>
      <selection pane="topRight" activeCell="C30" sqref="C30"/>
      <selection pane="bottomLeft" activeCell="C30" sqref="C30"/>
      <selection pane="bottomRight" activeCell="G14" sqref="G14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6.625" style="78" customWidth="1"/>
    <col min="8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96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195" t="s">
        <v>95</v>
      </c>
      <c r="C3" s="196"/>
      <c r="D3" s="197"/>
      <c r="E3" s="198" t="s">
        <v>7</v>
      </c>
      <c r="F3" s="193"/>
      <c r="G3" s="193"/>
      <c r="H3" s="193" t="s">
        <v>8</v>
      </c>
      <c r="I3" s="193"/>
      <c r="J3" s="193"/>
      <c r="K3" s="193" t="s">
        <v>9</v>
      </c>
      <c r="L3" s="193"/>
      <c r="M3" s="193"/>
      <c r="N3" s="193" t="s">
        <v>10</v>
      </c>
      <c r="O3" s="193"/>
      <c r="P3" s="193"/>
      <c r="Q3" s="193" t="s">
        <v>11</v>
      </c>
      <c r="R3" s="193"/>
      <c r="S3" s="193"/>
      <c r="T3" s="193" t="s">
        <v>22</v>
      </c>
      <c r="U3" s="193"/>
      <c r="V3" s="193"/>
      <c r="W3" s="193" t="s">
        <v>26</v>
      </c>
      <c r="X3" s="193"/>
      <c r="Y3" s="194"/>
      <c r="Z3" s="23"/>
      <c r="AA3" s="23"/>
    </row>
    <row r="4" spans="1:27" s="25" customFormat="1" ht="12" customHeight="1" thickBot="1" x14ac:dyDescent="0.2">
      <c r="A4" s="26" t="s">
        <v>83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27</v>
      </c>
      <c r="B5" s="166">
        <v>2097</v>
      </c>
      <c r="C5" s="167">
        <v>2145</v>
      </c>
      <c r="D5" s="34">
        <f t="shared" ref="D5:D57" si="0">SUM(B5:C5)</f>
        <v>4242</v>
      </c>
      <c r="E5" s="166">
        <v>246</v>
      </c>
      <c r="F5" s="167">
        <v>279</v>
      </c>
      <c r="G5" s="34">
        <f t="shared" ref="G5:G57" si="1">SUM(E5:F5)</f>
        <v>525</v>
      </c>
      <c r="H5" s="166">
        <v>188</v>
      </c>
      <c r="I5" s="167">
        <v>254</v>
      </c>
      <c r="J5" s="34">
        <f t="shared" ref="J5:J57" si="2">SUM(H5:I5)</f>
        <v>442</v>
      </c>
      <c r="K5" s="166">
        <v>7</v>
      </c>
      <c r="L5" s="167">
        <v>9</v>
      </c>
      <c r="M5" s="34">
        <f t="shared" ref="M5:M57" si="3">SUM(K5:L5)</f>
        <v>16</v>
      </c>
      <c r="N5" s="166">
        <v>720</v>
      </c>
      <c r="O5" s="167">
        <v>691</v>
      </c>
      <c r="P5" s="34">
        <f t="shared" ref="P5:P57" si="4">SUM(N5:O5)</f>
        <v>1411</v>
      </c>
      <c r="Q5" s="80">
        <f>SUMIF($E$4:$P$4,Q$4,$E5:$P5)</f>
        <v>1161</v>
      </c>
      <c r="R5" s="81">
        <f>SUMIF($E$4:$P$4,R$4,$E5:$P5)</f>
        <v>1233</v>
      </c>
      <c r="S5" s="35">
        <f t="shared" ref="S5:S57" si="5">SUM(Q5:R5)</f>
        <v>2394</v>
      </c>
      <c r="T5" s="82">
        <f>Q5/B5*100</f>
        <v>55.36480686695279</v>
      </c>
      <c r="U5" s="83">
        <f>R5/C5*100</f>
        <v>57.48251748251748</v>
      </c>
      <c r="V5" s="84">
        <f>S5/D5*100</f>
        <v>56.435643564356432</v>
      </c>
      <c r="W5" s="82">
        <f>(E5+H5)/Q5*100</f>
        <v>37.381567614125757</v>
      </c>
      <c r="X5" s="83">
        <f>(F5+I5)/R5*100</f>
        <v>43.227899432278996</v>
      </c>
      <c r="Y5" s="85">
        <f>(G5+J5)/S5*100</f>
        <v>40.392648287385128</v>
      </c>
      <c r="Z5" s="69" t="s">
        <v>4</v>
      </c>
      <c r="AA5" s="36">
        <v>1</v>
      </c>
    </row>
    <row r="6" spans="1:27" ht="12" customHeight="1" x14ac:dyDescent="0.15">
      <c r="A6" s="11" t="s">
        <v>28</v>
      </c>
      <c r="B6" s="168">
        <v>1161</v>
      </c>
      <c r="C6" s="169">
        <v>1085</v>
      </c>
      <c r="D6" s="1">
        <f t="shared" si="0"/>
        <v>2246</v>
      </c>
      <c r="E6" s="168">
        <v>218</v>
      </c>
      <c r="F6" s="169">
        <v>241</v>
      </c>
      <c r="G6" s="1">
        <f t="shared" si="1"/>
        <v>459</v>
      </c>
      <c r="H6" s="168">
        <v>86</v>
      </c>
      <c r="I6" s="169">
        <v>126</v>
      </c>
      <c r="J6" s="1">
        <f t="shared" si="2"/>
        <v>212</v>
      </c>
      <c r="K6" s="168">
        <v>5</v>
      </c>
      <c r="L6" s="169">
        <v>2</v>
      </c>
      <c r="M6" s="1">
        <f t="shared" si="3"/>
        <v>7</v>
      </c>
      <c r="N6" s="168">
        <v>340</v>
      </c>
      <c r="O6" s="169">
        <v>276</v>
      </c>
      <c r="P6" s="1">
        <f t="shared" si="4"/>
        <v>616</v>
      </c>
      <c r="Q6" s="87">
        <f t="shared" ref="Q6:R37" si="6">SUMIF($E$4:$P$4,Q$4,$E6:$P6)</f>
        <v>649</v>
      </c>
      <c r="R6" s="88">
        <f t="shared" si="6"/>
        <v>645</v>
      </c>
      <c r="S6" s="2">
        <f t="shared" si="5"/>
        <v>1294</v>
      </c>
      <c r="T6" s="89">
        <f t="shared" ref="T6:V58" si="7">Q6/B6*100</f>
        <v>55.900086132644276</v>
      </c>
      <c r="U6" s="90">
        <f t="shared" si="7"/>
        <v>59.447004608294932</v>
      </c>
      <c r="V6" s="91">
        <f t="shared" si="7"/>
        <v>57.613535173642028</v>
      </c>
      <c r="W6" s="89">
        <f t="shared" ref="W6:Y58" si="8">(E6+H6)/Q6*100</f>
        <v>46.841294298921419</v>
      </c>
      <c r="X6" s="90">
        <f t="shared" si="8"/>
        <v>56.899224806201552</v>
      </c>
      <c r="Y6" s="92">
        <f t="shared" si="8"/>
        <v>51.854714064915001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29</v>
      </c>
      <c r="B7" s="170">
        <v>2729</v>
      </c>
      <c r="C7" s="171">
        <v>2644</v>
      </c>
      <c r="D7" s="38">
        <f t="shared" si="0"/>
        <v>5373</v>
      </c>
      <c r="E7" s="170">
        <v>594</v>
      </c>
      <c r="F7" s="171">
        <v>610</v>
      </c>
      <c r="G7" s="38">
        <f t="shared" si="1"/>
        <v>1204</v>
      </c>
      <c r="H7" s="170">
        <v>200</v>
      </c>
      <c r="I7" s="171">
        <v>273</v>
      </c>
      <c r="J7" s="38">
        <f t="shared" si="2"/>
        <v>473</v>
      </c>
      <c r="K7" s="170">
        <v>9</v>
      </c>
      <c r="L7" s="171">
        <v>12</v>
      </c>
      <c r="M7" s="38">
        <f t="shared" si="3"/>
        <v>21</v>
      </c>
      <c r="N7" s="170">
        <v>729</v>
      </c>
      <c r="O7" s="171">
        <v>659</v>
      </c>
      <c r="P7" s="38">
        <f t="shared" si="4"/>
        <v>1388</v>
      </c>
      <c r="Q7" s="93">
        <f t="shared" si="6"/>
        <v>1532</v>
      </c>
      <c r="R7" s="94">
        <f t="shared" si="6"/>
        <v>1554</v>
      </c>
      <c r="S7" s="39">
        <f t="shared" si="5"/>
        <v>3086</v>
      </c>
      <c r="T7" s="95">
        <f t="shared" si="7"/>
        <v>56.137779406375962</v>
      </c>
      <c r="U7" s="96">
        <f t="shared" si="7"/>
        <v>58.77458396369137</v>
      </c>
      <c r="V7" s="97">
        <f t="shared" si="7"/>
        <v>57.435324772008187</v>
      </c>
      <c r="W7" s="95">
        <f t="shared" si="8"/>
        <v>51.827676240208874</v>
      </c>
      <c r="X7" s="96">
        <f t="shared" si="8"/>
        <v>56.821106821106824</v>
      </c>
      <c r="Y7" s="98">
        <f t="shared" si="8"/>
        <v>54.342190537913162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30</v>
      </c>
      <c r="B8" s="168">
        <v>824</v>
      </c>
      <c r="C8" s="169">
        <v>821</v>
      </c>
      <c r="D8" s="1">
        <f t="shared" si="0"/>
        <v>1645</v>
      </c>
      <c r="E8" s="168">
        <v>191</v>
      </c>
      <c r="F8" s="169">
        <v>200</v>
      </c>
      <c r="G8" s="1">
        <f t="shared" si="1"/>
        <v>391</v>
      </c>
      <c r="H8" s="168">
        <v>44</v>
      </c>
      <c r="I8" s="169">
        <v>72</v>
      </c>
      <c r="J8" s="1">
        <f t="shared" si="2"/>
        <v>116</v>
      </c>
      <c r="K8" s="168">
        <v>1</v>
      </c>
      <c r="L8" s="169">
        <v>3</v>
      </c>
      <c r="M8" s="1">
        <f t="shared" si="3"/>
        <v>4</v>
      </c>
      <c r="N8" s="168">
        <v>275</v>
      </c>
      <c r="O8" s="169">
        <v>253</v>
      </c>
      <c r="P8" s="1">
        <f t="shared" si="4"/>
        <v>528</v>
      </c>
      <c r="Q8" s="87">
        <f t="shared" si="6"/>
        <v>511</v>
      </c>
      <c r="R8" s="88">
        <f t="shared" si="6"/>
        <v>528</v>
      </c>
      <c r="S8" s="2">
        <f t="shared" si="5"/>
        <v>1039</v>
      </c>
      <c r="T8" s="89">
        <f t="shared" si="7"/>
        <v>62.014563106796118</v>
      </c>
      <c r="U8" s="90">
        <f t="shared" si="7"/>
        <v>64.311814859926926</v>
      </c>
      <c r="V8" s="91">
        <f t="shared" si="7"/>
        <v>63.161094224924007</v>
      </c>
      <c r="W8" s="89">
        <f t="shared" si="8"/>
        <v>45.988258317025441</v>
      </c>
      <c r="X8" s="90">
        <f t="shared" si="8"/>
        <v>51.515151515151516</v>
      </c>
      <c r="Y8" s="92">
        <f t="shared" si="8"/>
        <v>48.796920115495666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31</v>
      </c>
      <c r="B9" s="170">
        <v>1752</v>
      </c>
      <c r="C9" s="171">
        <v>1749</v>
      </c>
      <c r="D9" s="38">
        <f t="shared" si="0"/>
        <v>3501</v>
      </c>
      <c r="E9" s="170">
        <v>313</v>
      </c>
      <c r="F9" s="171">
        <v>320</v>
      </c>
      <c r="G9" s="38">
        <f t="shared" si="1"/>
        <v>633</v>
      </c>
      <c r="H9" s="170">
        <v>113</v>
      </c>
      <c r="I9" s="171">
        <v>168</v>
      </c>
      <c r="J9" s="38">
        <f t="shared" si="2"/>
        <v>281</v>
      </c>
      <c r="K9" s="170">
        <v>8</v>
      </c>
      <c r="L9" s="171">
        <v>11</v>
      </c>
      <c r="M9" s="38">
        <f t="shared" si="3"/>
        <v>19</v>
      </c>
      <c r="N9" s="170">
        <v>604</v>
      </c>
      <c r="O9" s="171">
        <v>559</v>
      </c>
      <c r="P9" s="38">
        <f t="shared" si="4"/>
        <v>1163</v>
      </c>
      <c r="Q9" s="93">
        <f t="shared" si="6"/>
        <v>1038</v>
      </c>
      <c r="R9" s="94">
        <f t="shared" si="6"/>
        <v>1058</v>
      </c>
      <c r="S9" s="39">
        <f t="shared" si="5"/>
        <v>2096</v>
      </c>
      <c r="T9" s="95">
        <f t="shared" si="7"/>
        <v>59.246575342465761</v>
      </c>
      <c r="U9" s="96">
        <f t="shared" si="7"/>
        <v>60.491709548313324</v>
      </c>
      <c r="V9" s="97">
        <f t="shared" si="7"/>
        <v>59.868608968866035</v>
      </c>
      <c r="W9" s="95">
        <f t="shared" si="8"/>
        <v>41.040462427745666</v>
      </c>
      <c r="X9" s="96">
        <f t="shared" si="8"/>
        <v>46.124763705103973</v>
      </c>
      <c r="Y9" s="98">
        <f t="shared" si="8"/>
        <v>43.606870229007633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32</v>
      </c>
      <c r="B10" s="168">
        <v>571</v>
      </c>
      <c r="C10" s="169">
        <v>613</v>
      </c>
      <c r="D10" s="1">
        <f t="shared" si="0"/>
        <v>1184</v>
      </c>
      <c r="E10" s="168">
        <v>125</v>
      </c>
      <c r="F10" s="169">
        <v>154</v>
      </c>
      <c r="G10" s="1">
        <f t="shared" si="1"/>
        <v>279</v>
      </c>
      <c r="H10" s="168">
        <v>29</v>
      </c>
      <c r="I10" s="169">
        <v>54</v>
      </c>
      <c r="J10" s="1">
        <f t="shared" si="2"/>
        <v>83</v>
      </c>
      <c r="K10" s="168">
        <v>7</v>
      </c>
      <c r="L10" s="169">
        <v>4</v>
      </c>
      <c r="M10" s="1">
        <f t="shared" si="3"/>
        <v>11</v>
      </c>
      <c r="N10" s="168">
        <v>189</v>
      </c>
      <c r="O10" s="169">
        <v>173</v>
      </c>
      <c r="P10" s="1">
        <f t="shared" si="4"/>
        <v>362</v>
      </c>
      <c r="Q10" s="87">
        <f t="shared" si="6"/>
        <v>350</v>
      </c>
      <c r="R10" s="88">
        <f t="shared" si="6"/>
        <v>385</v>
      </c>
      <c r="S10" s="2">
        <f t="shared" si="5"/>
        <v>735</v>
      </c>
      <c r="T10" s="89">
        <f t="shared" si="7"/>
        <v>61.295971978984241</v>
      </c>
      <c r="U10" s="90">
        <f t="shared" si="7"/>
        <v>62.805872756933113</v>
      </c>
      <c r="V10" s="91">
        <f t="shared" si="7"/>
        <v>62.077702702702695</v>
      </c>
      <c r="W10" s="89">
        <f t="shared" si="8"/>
        <v>44</v>
      </c>
      <c r="X10" s="90">
        <f t="shared" si="8"/>
        <v>54.025974025974023</v>
      </c>
      <c r="Y10" s="92">
        <f t="shared" si="8"/>
        <v>49.251700680272108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33</v>
      </c>
      <c r="B11" s="170">
        <v>1893</v>
      </c>
      <c r="C11" s="171">
        <v>1857</v>
      </c>
      <c r="D11" s="38">
        <f t="shared" si="0"/>
        <v>3750</v>
      </c>
      <c r="E11" s="170">
        <v>258</v>
      </c>
      <c r="F11" s="171">
        <v>266</v>
      </c>
      <c r="G11" s="38">
        <f t="shared" si="1"/>
        <v>524</v>
      </c>
      <c r="H11" s="170">
        <v>106</v>
      </c>
      <c r="I11" s="171">
        <v>158</v>
      </c>
      <c r="J11" s="38">
        <f t="shared" si="2"/>
        <v>264</v>
      </c>
      <c r="K11" s="170">
        <v>8</v>
      </c>
      <c r="L11" s="171">
        <v>6</v>
      </c>
      <c r="M11" s="38">
        <f t="shared" si="3"/>
        <v>14</v>
      </c>
      <c r="N11" s="170">
        <v>726</v>
      </c>
      <c r="O11" s="171">
        <v>727</v>
      </c>
      <c r="P11" s="38">
        <f t="shared" si="4"/>
        <v>1453</v>
      </c>
      <c r="Q11" s="93">
        <f t="shared" si="6"/>
        <v>1098</v>
      </c>
      <c r="R11" s="94">
        <f t="shared" si="6"/>
        <v>1157</v>
      </c>
      <c r="S11" s="39">
        <f t="shared" si="5"/>
        <v>2255</v>
      </c>
      <c r="T11" s="95">
        <f t="shared" si="7"/>
        <v>58.003169572107758</v>
      </c>
      <c r="U11" s="96">
        <f t="shared" si="7"/>
        <v>62.304792676359725</v>
      </c>
      <c r="V11" s="97">
        <f t="shared" si="7"/>
        <v>60.13333333333334</v>
      </c>
      <c r="W11" s="95">
        <f t="shared" si="8"/>
        <v>33.151183970856103</v>
      </c>
      <c r="X11" s="96">
        <f t="shared" si="8"/>
        <v>36.646499567847883</v>
      </c>
      <c r="Y11" s="98">
        <f t="shared" si="8"/>
        <v>34.944567627494457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34</v>
      </c>
      <c r="B12" s="168">
        <v>843</v>
      </c>
      <c r="C12" s="169">
        <v>870</v>
      </c>
      <c r="D12" s="1">
        <f t="shared" si="0"/>
        <v>1713</v>
      </c>
      <c r="E12" s="168">
        <v>183</v>
      </c>
      <c r="F12" s="169">
        <v>174</v>
      </c>
      <c r="G12" s="1">
        <f t="shared" si="1"/>
        <v>357</v>
      </c>
      <c r="H12" s="168">
        <v>52</v>
      </c>
      <c r="I12" s="169">
        <v>78</v>
      </c>
      <c r="J12" s="1">
        <f t="shared" si="2"/>
        <v>130</v>
      </c>
      <c r="K12" s="168">
        <v>3</v>
      </c>
      <c r="L12" s="169">
        <v>2</v>
      </c>
      <c r="M12" s="1">
        <f t="shared" si="3"/>
        <v>5</v>
      </c>
      <c r="N12" s="168">
        <v>325</v>
      </c>
      <c r="O12" s="169">
        <v>290</v>
      </c>
      <c r="P12" s="1">
        <f t="shared" si="4"/>
        <v>615</v>
      </c>
      <c r="Q12" s="87">
        <f t="shared" si="6"/>
        <v>563</v>
      </c>
      <c r="R12" s="88">
        <f t="shared" si="6"/>
        <v>544</v>
      </c>
      <c r="S12" s="2">
        <f t="shared" si="5"/>
        <v>1107</v>
      </c>
      <c r="T12" s="89">
        <f t="shared" si="7"/>
        <v>66.785290628706989</v>
      </c>
      <c r="U12" s="90">
        <f t="shared" si="7"/>
        <v>62.52873563218391</v>
      </c>
      <c r="V12" s="91">
        <f t="shared" si="7"/>
        <v>64.623467600700522</v>
      </c>
      <c r="W12" s="89">
        <f t="shared" si="8"/>
        <v>41.740674955595026</v>
      </c>
      <c r="X12" s="90">
        <f t="shared" si="8"/>
        <v>46.32352941176471</v>
      </c>
      <c r="Y12" s="92">
        <f t="shared" si="8"/>
        <v>43.992773261065942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35</v>
      </c>
      <c r="B13" s="170">
        <v>1319</v>
      </c>
      <c r="C13" s="171">
        <v>1337</v>
      </c>
      <c r="D13" s="38">
        <f t="shared" si="0"/>
        <v>2656</v>
      </c>
      <c r="E13" s="170">
        <v>188</v>
      </c>
      <c r="F13" s="171">
        <v>217</v>
      </c>
      <c r="G13" s="38">
        <f t="shared" si="1"/>
        <v>405</v>
      </c>
      <c r="H13" s="170">
        <v>71</v>
      </c>
      <c r="I13" s="171">
        <v>124</v>
      </c>
      <c r="J13" s="38">
        <f t="shared" si="2"/>
        <v>195</v>
      </c>
      <c r="K13" s="170">
        <v>2</v>
      </c>
      <c r="L13" s="171">
        <v>5</v>
      </c>
      <c r="M13" s="38">
        <f t="shared" si="3"/>
        <v>7</v>
      </c>
      <c r="N13" s="170">
        <v>516</v>
      </c>
      <c r="O13" s="171">
        <v>466</v>
      </c>
      <c r="P13" s="38">
        <f t="shared" si="4"/>
        <v>982</v>
      </c>
      <c r="Q13" s="93">
        <f t="shared" si="6"/>
        <v>777</v>
      </c>
      <c r="R13" s="94">
        <f t="shared" si="6"/>
        <v>812</v>
      </c>
      <c r="S13" s="39">
        <f t="shared" si="5"/>
        <v>1589</v>
      </c>
      <c r="T13" s="95">
        <f t="shared" si="7"/>
        <v>58.90826383623957</v>
      </c>
      <c r="U13" s="96">
        <f t="shared" si="7"/>
        <v>60.732984293193716</v>
      </c>
      <c r="V13" s="97">
        <f t="shared" si="7"/>
        <v>59.826807228915655</v>
      </c>
      <c r="W13" s="95">
        <f t="shared" si="8"/>
        <v>33.333333333333329</v>
      </c>
      <c r="X13" s="96">
        <f t="shared" si="8"/>
        <v>41.995073891625616</v>
      </c>
      <c r="Y13" s="98">
        <f t="shared" si="8"/>
        <v>37.759597230962868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36</v>
      </c>
      <c r="B14" s="172">
        <v>1965</v>
      </c>
      <c r="C14" s="173">
        <v>1979</v>
      </c>
      <c r="D14" s="3">
        <f t="shared" si="0"/>
        <v>3944</v>
      </c>
      <c r="E14" s="172">
        <v>306</v>
      </c>
      <c r="F14" s="173">
        <v>299</v>
      </c>
      <c r="G14" s="3">
        <f t="shared" si="1"/>
        <v>605</v>
      </c>
      <c r="H14" s="172">
        <v>122</v>
      </c>
      <c r="I14" s="173">
        <v>201</v>
      </c>
      <c r="J14" s="3">
        <f t="shared" si="2"/>
        <v>323</v>
      </c>
      <c r="K14" s="172">
        <v>4</v>
      </c>
      <c r="L14" s="173">
        <v>6</v>
      </c>
      <c r="M14" s="3">
        <f t="shared" si="3"/>
        <v>10</v>
      </c>
      <c r="N14" s="172">
        <v>713</v>
      </c>
      <c r="O14" s="173">
        <v>658</v>
      </c>
      <c r="P14" s="3">
        <f t="shared" si="4"/>
        <v>1371</v>
      </c>
      <c r="Q14" s="99">
        <f t="shared" si="6"/>
        <v>1145</v>
      </c>
      <c r="R14" s="100">
        <f t="shared" si="6"/>
        <v>1164</v>
      </c>
      <c r="S14" s="4">
        <f t="shared" si="5"/>
        <v>2309</v>
      </c>
      <c r="T14" s="101">
        <f t="shared" si="7"/>
        <v>58.269720101781175</v>
      </c>
      <c r="U14" s="102">
        <f t="shared" si="7"/>
        <v>58.817584638706421</v>
      </c>
      <c r="V14" s="103">
        <f t="shared" si="7"/>
        <v>58.544624746450303</v>
      </c>
      <c r="W14" s="101">
        <f t="shared" si="8"/>
        <v>37.379912663755462</v>
      </c>
      <c r="X14" s="102">
        <f t="shared" si="8"/>
        <v>42.955326460481096</v>
      </c>
      <c r="Y14" s="104">
        <f t="shared" si="8"/>
        <v>40.190558683412732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37</v>
      </c>
      <c r="B15" s="174">
        <v>546</v>
      </c>
      <c r="C15" s="175">
        <v>610</v>
      </c>
      <c r="D15" s="42">
        <f t="shared" si="0"/>
        <v>1156</v>
      </c>
      <c r="E15" s="174">
        <v>52</v>
      </c>
      <c r="F15" s="175">
        <v>52</v>
      </c>
      <c r="G15" s="42">
        <f t="shared" si="1"/>
        <v>104</v>
      </c>
      <c r="H15" s="174">
        <v>55</v>
      </c>
      <c r="I15" s="175">
        <v>90</v>
      </c>
      <c r="J15" s="42">
        <f t="shared" si="2"/>
        <v>145</v>
      </c>
      <c r="K15" s="174">
        <v>2</v>
      </c>
      <c r="L15" s="175">
        <v>2</v>
      </c>
      <c r="M15" s="42">
        <f t="shared" si="3"/>
        <v>4</v>
      </c>
      <c r="N15" s="174">
        <v>242</v>
      </c>
      <c r="O15" s="175">
        <v>237</v>
      </c>
      <c r="P15" s="42">
        <f t="shared" si="4"/>
        <v>479</v>
      </c>
      <c r="Q15" s="105">
        <f t="shared" si="6"/>
        <v>351</v>
      </c>
      <c r="R15" s="106">
        <f t="shared" si="6"/>
        <v>381</v>
      </c>
      <c r="S15" s="43">
        <f t="shared" si="5"/>
        <v>732</v>
      </c>
      <c r="T15" s="107">
        <f t="shared" si="7"/>
        <v>64.285714285714292</v>
      </c>
      <c r="U15" s="108">
        <f t="shared" si="7"/>
        <v>62.459016393442624</v>
      </c>
      <c r="V15" s="109">
        <f t="shared" si="7"/>
        <v>63.321799307958479</v>
      </c>
      <c r="W15" s="107">
        <f t="shared" si="8"/>
        <v>30.484330484330485</v>
      </c>
      <c r="X15" s="108">
        <f t="shared" si="8"/>
        <v>37.270341207349084</v>
      </c>
      <c r="Y15" s="110">
        <f t="shared" si="8"/>
        <v>34.016393442622949</v>
      </c>
      <c r="Z15" s="73" t="s">
        <v>12</v>
      </c>
      <c r="AA15" s="44">
        <v>1</v>
      </c>
    </row>
    <row r="16" spans="1:27" ht="12" customHeight="1" x14ac:dyDescent="0.15">
      <c r="A16" s="11" t="s">
        <v>38</v>
      </c>
      <c r="B16" s="176">
        <v>484</v>
      </c>
      <c r="C16" s="177">
        <v>520</v>
      </c>
      <c r="D16" s="1">
        <f t="shared" si="0"/>
        <v>1004</v>
      </c>
      <c r="E16" s="176">
        <v>43</v>
      </c>
      <c r="F16" s="177">
        <v>39</v>
      </c>
      <c r="G16" s="1">
        <f t="shared" si="1"/>
        <v>82</v>
      </c>
      <c r="H16" s="176">
        <v>43</v>
      </c>
      <c r="I16" s="177">
        <v>61</v>
      </c>
      <c r="J16" s="1">
        <f t="shared" si="2"/>
        <v>104</v>
      </c>
      <c r="K16" s="176">
        <v>1</v>
      </c>
      <c r="L16" s="177">
        <v>0</v>
      </c>
      <c r="M16" s="1">
        <f t="shared" si="3"/>
        <v>1</v>
      </c>
      <c r="N16" s="176">
        <v>211</v>
      </c>
      <c r="O16" s="177">
        <v>193</v>
      </c>
      <c r="P16" s="1">
        <f t="shared" si="4"/>
        <v>404</v>
      </c>
      <c r="Q16" s="87">
        <f t="shared" si="6"/>
        <v>298</v>
      </c>
      <c r="R16" s="88">
        <f t="shared" si="6"/>
        <v>293</v>
      </c>
      <c r="S16" s="2">
        <f t="shared" si="5"/>
        <v>591</v>
      </c>
      <c r="T16" s="89">
        <f t="shared" si="7"/>
        <v>61.570247933884289</v>
      </c>
      <c r="U16" s="90">
        <f t="shared" si="7"/>
        <v>56.346153846153847</v>
      </c>
      <c r="V16" s="91">
        <f t="shared" si="7"/>
        <v>58.864541832669325</v>
      </c>
      <c r="W16" s="89">
        <f t="shared" si="8"/>
        <v>28.859060402684566</v>
      </c>
      <c r="X16" s="90">
        <f t="shared" si="8"/>
        <v>34.129692832764505</v>
      </c>
      <c r="Y16" s="92">
        <f t="shared" si="8"/>
        <v>31.472081218274113</v>
      </c>
      <c r="Z16" s="70" t="s">
        <v>12</v>
      </c>
      <c r="AA16" s="17">
        <f>AA15+1</f>
        <v>2</v>
      </c>
    </row>
    <row r="17" spans="1:27" s="86" customFormat="1" ht="12" customHeight="1" x14ac:dyDescent="0.15">
      <c r="A17" s="37" t="s">
        <v>39</v>
      </c>
      <c r="B17" s="178">
        <v>1814</v>
      </c>
      <c r="C17" s="179">
        <v>1822</v>
      </c>
      <c r="D17" s="38">
        <f t="shared" si="0"/>
        <v>3636</v>
      </c>
      <c r="E17" s="178">
        <v>227</v>
      </c>
      <c r="F17" s="179">
        <v>244</v>
      </c>
      <c r="G17" s="38">
        <f t="shared" si="1"/>
        <v>471</v>
      </c>
      <c r="H17" s="178">
        <v>181</v>
      </c>
      <c r="I17" s="179">
        <v>273</v>
      </c>
      <c r="J17" s="38">
        <f t="shared" si="2"/>
        <v>454</v>
      </c>
      <c r="K17" s="178">
        <v>5</v>
      </c>
      <c r="L17" s="179">
        <v>12</v>
      </c>
      <c r="M17" s="38">
        <f t="shared" si="3"/>
        <v>17</v>
      </c>
      <c r="N17" s="178">
        <v>583</v>
      </c>
      <c r="O17" s="179">
        <v>520</v>
      </c>
      <c r="P17" s="38">
        <f t="shared" si="4"/>
        <v>1103</v>
      </c>
      <c r="Q17" s="93">
        <f t="shared" si="6"/>
        <v>996</v>
      </c>
      <c r="R17" s="94">
        <f t="shared" si="6"/>
        <v>1049</v>
      </c>
      <c r="S17" s="39">
        <f t="shared" si="5"/>
        <v>2045</v>
      </c>
      <c r="T17" s="95">
        <f t="shared" si="7"/>
        <v>54.906284454244755</v>
      </c>
      <c r="U17" s="96">
        <f t="shared" si="7"/>
        <v>57.574094401756312</v>
      </c>
      <c r="V17" s="97">
        <f t="shared" si="7"/>
        <v>56.243124312431249</v>
      </c>
      <c r="W17" s="95">
        <f t="shared" si="8"/>
        <v>40.963855421686745</v>
      </c>
      <c r="X17" s="96">
        <f t="shared" si="8"/>
        <v>49.285033365109626</v>
      </c>
      <c r="Y17" s="98">
        <f t="shared" si="8"/>
        <v>45.232273838630803</v>
      </c>
      <c r="Z17" s="71" t="s">
        <v>12</v>
      </c>
      <c r="AA17" s="40">
        <f>AA16+1</f>
        <v>3</v>
      </c>
    </row>
    <row r="18" spans="1:27" ht="12" customHeight="1" x14ac:dyDescent="0.15">
      <c r="A18" s="11" t="s">
        <v>40</v>
      </c>
      <c r="B18" s="176">
        <v>153</v>
      </c>
      <c r="C18" s="177">
        <v>153</v>
      </c>
      <c r="D18" s="1">
        <f t="shared" si="0"/>
        <v>306</v>
      </c>
      <c r="E18" s="176">
        <v>26</v>
      </c>
      <c r="F18" s="177">
        <v>24</v>
      </c>
      <c r="G18" s="1">
        <f t="shared" si="1"/>
        <v>50</v>
      </c>
      <c r="H18" s="176">
        <v>16</v>
      </c>
      <c r="I18" s="177">
        <v>28</v>
      </c>
      <c r="J18" s="1">
        <f t="shared" si="2"/>
        <v>44</v>
      </c>
      <c r="K18" s="176">
        <v>0</v>
      </c>
      <c r="L18" s="177">
        <v>0</v>
      </c>
      <c r="M18" s="1">
        <f t="shared" si="3"/>
        <v>0</v>
      </c>
      <c r="N18" s="176">
        <v>73</v>
      </c>
      <c r="O18" s="177">
        <v>60</v>
      </c>
      <c r="P18" s="1">
        <f t="shared" si="4"/>
        <v>133</v>
      </c>
      <c r="Q18" s="87">
        <f t="shared" si="6"/>
        <v>115</v>
      </c>
      <c r="R18" s="88">
        <f t="shared" si="6"/>
        <v>112</v>
      </c>
      <c r="S18" s="2">
        <f t="shared" si="5"/>
        <v>227</v>
      </c>
      <c r="T18" s="89">
        <f t="shared" si="7"/>
        <v>75.16339869281046</v>
      </c>
      <c r="U18" s="90">
        <f t="shared" si="7"/>
        <v>73.202614379084963</v>
      </c>
      <c r="V18" s="91">
        <f t="shared" si="7"/>
        <v>74.183006535947712</v>
      </c>
      <c r="W18" s="89">
        <f t="shared" si="8"/>
        <v>36.521739130434781</v>
      </c>
      <c r="X18" s="90">
        <f t="shared" si="8"/>
        <v>46.428571428571431</v>
      </c>
      <c r="Y18" s="92">
        <f t="shared" si="8"/>
        <v>41.409691629955944</v>
      </c>
      <c r="Z18" s="70" t="s">
        <v>12</v>
      </c>
      <c r="AA18" s="17">
        <f>AA17+1</f>
        <v>4</v>
      </c>
    </row>
    <row r="19" spans="1:27" s="86" customFormat="1" ht="12" customHeight="1" x14ac:dyDescent="0.15">
      <c r="A19" s="45" t="s">
        <v>41</v>
      </c>
      <c r="B19" s="180">
        <v>1632</v>
      </c>
      <c r="C19" s="181">
        <v>1541</v>
      </c>
      <c r="D19" s="46">
        <f t="shared" si="0"/>
        <v>3173</v>
      </c>
      <c r="E19" s="180">
        <v>177</v>
      </c>
      <c r="F19" s="181">
        <v>172</v>
      </c>
      <c r="G19" s="46">
        <f t="shared" si="1"/>
        <v>349</v>
      </c>
      <c r="H19" s="180">
        <v>155</v>
      </c>
      <c r="I19" s="181">
        <v>222</v>
      </c>
      <c r="J19" s="46">
        <f t="shared" si="2"/>
        <v>377</v>
      </c>
      <c r="K19" s="180">
        <v>5</v>
      </c>
      <c r="L19" s="181">
        <v>2</v>
      </c>
      <c r="M19" s="46">
        <f t="shared" si="3"/>
        <v>7</v>
      </c>
      <c r="N19" s="180">
        <v>527</v>
      </c>
      <c r="O19" s="181">
        <v>475</v>
      </c>
      <c r="P19" s="46">
        <f t="shared" si="4"/>
        <v>1002</v>
      </c>
      <c r="Q19" s="111">
        <f t="shared" si="6"/>
        <v>864</v>
      </c>
      <c r="R19" s="112">
        <f t="shared" si="6"/>
        <v>871</v>
      </c>
      <c r="S19" s="47">
        <f t="shared" si="5"/>
        <v>1735</v>
      </c>
      <c r="T19" s="113">
        <f t="shared" si="7"/>
        <v>52.941176470588239</v>
      </c>
      <c r="U19" s="114">
        <f t="shared" si="7"/>
        <v>56.521739130434781</v>
      </c>
      <c r="V19" s="115">
        <f t="shared" si="7"/>
        <v>54.680113457295931</v>
      </c>
      <c r="W19" s="113">
        <f t="shared" si="8"/>
        <v>38.425925925925924</v>
      </c>
      <c r="X19" s="114">
        <f t="shared" si="8"/>
        <v>45.235361653272101</v>
      </c>
      <c r="Y19" s="116">
        <f t="shared" si="8"/>
        <v>41.844380403458217</v>
      </c>
      <c r="Z19" s="74" t="s">
        <v>12</v>
      </c>
      <c r="AA19" s="48">
        <f>AA18+1</f>
        <v>5</v>
      </c>
    </row>
    <row r="20" spans="1:27" ht="12" customHeight="1" x14ac:dyDescent="0.15">
      <c r="A20" s="13" t="s">
        <v>42</v>
      </c>
      <c r="B20" s="182">
        <v>627</v>
      </c>
      <c r="C20" s="183">
        <v>667</v>
      </c>
      <c r="D20" s="28">
        <f t="shared" si="0"/>
        <v>1294</v>
      </c>
      <c r="E20" s="182">
        <v>86</v>
      </c>
      <c r="F20" s="183">
        <v>104</v>
      </c>
      <c r="G20" s="28">
        <f t="shared" si="1"/>
        <v>190</v>
      </c>
      <c r="H20" s="182">
        <v>36</v>
      </c>
      <c r="I20" s="183">
        <v>61</v>
      </c>
      <c r="J20" s="28">
        <f t="shared" si="2"/>
        <v>97</v>
      </c>
      <c r="K20" s="182">
        <v>0</v>
      </c>
      <c r="L20" s="183">
        <v>2</v>
      </c>
      <c r="M20" s="28">
        <f t="shared" si="3"/>
        <v>2</v>
      </c>
      <c r="N20" s="182">
        <v>273</v>
      </c>
      <c r="O20" s="183">
        <v>255</v>
      </c>
      <c r="P20" s="28">
        <f t="shared" si="4"/>
        <v>528</v>
      </c>
      <c r="Q20" s="117">
        <f t="shared" si="6"/>
        <v>395</v>
      </c>
      <c r="R20" s="118">
        <f t="shared" si="6"/>
        <v>422</v>
      </c>
      <c r="S20" s="29">
        <f t="shared" si="5"/>
        <v>817</v>
      </c>
      <c r="T20" s="119">
        <f t="shared" si="7"/>
        <v>62.998405103668262</v>
      </c>
      <c r="U20" s="120">
        <f t="shared" si="7"/>
        <v>63.268365817091457</v>
      </c>
      <c r="V20" s="121">
        <f t="shared" si="7"/>
        <v>63.137557959814529</v>
      </c>
      <c r="W20" s="119">
        <f t="shared" si="8"/>
        <v>30.886075949367086</v>
      </c>
      <c r="X20" s="120">
        <f t="shared" si="8"/>
        <v>39.099526066350712</v>
      </c>
      <c r="Y20" s="122">
        <f t="shared" si="8"/>
        <v>35.12851897184823</v>
      </c>
      <c r="Z20" s="75" t="s">
        <v>13</v>
      </c>
      <c r="AA20" s="19">
        <v>1</v>
      </c>
    </row>
    <row r="21" spans="1:27" s="86" customFormat="1" ht="12" customHeight="1" x14ac:dyDescent="0.15">
      <c r="A21" s="37" t="s">
        <v>43</v>
      </c>
      <c r="B21" s="178">
        <v>455</v>
      </c>
      <c r="C21" s="179">
        <v>450</v>
      </c>
      <c r="D21" s="38">
        <f t="shared" si="0"/>
        <v>905</v>
      </c>
      <c r="E21" s="178">
        <v>83</v>
      </c>
      <c r="F21" s="179">
        <v>86</v>
      </c>
      <c r="G21" s="38">
        <f t="shared" si="1"/>
        <v>169</v>
      </c>
      <c r="H21" s="178">
        <v>34</v>
      </c>
      <c r="I21" s="179">
        <v>51</v>
      </c>
      <c r="J21" s="38">
        <f t="shared" si="2"/>
        <v>85</v>
      </c>
      <c r="K21" s="178">
        <v>1</v>
      </c>
      <c r="L21" s="179">
        <v>2</v>
      </c>
      <c r="M21" s="38">
        <f t="shared" si="3"/>
        <v>3</v>
      </c>
      <c r="N21" s="178">
        <v>168</v>
      </c>
      <c r="O21" s="179">
        <v>155</v>
      </c>
      <c r="P21" s="38">
        <f t="shared" si="4"/>
        <v>323</v>
      </c>
      <c r="Q21" s="93">
        <f t="shared" si="6"/>
        <v>286</v>
      </c>
      <c r="R21" s="94">
        <f t="shared" si="6"/>
        <v>294</v>
      </c>
      <c r="S21" s="39">
        <f t="shared" si="5"/>
        <v>580</v>
      </c>
      <c r="T21" s="95">
        <f t="shared" si="7"/>
        <v>62.857142857142854</v>
      </c>
      <c r="U21" s="96">
        <f t="shared" si="7"/>
        <v>65.333333333333329</v>
      </c>
      <c r="V21" s="97">
        <f t="shared" si="7"/>
        <v>64.088397790055254</v>
      </c>
      <c r="W21" s="95">
        <f t="shared" si="8"/>
        <v>40.909090909090914</v>
      </c>
      <c r="X21" s="96">
        <f t="shared" si="8"/>
        <v>46.598639455782312</v>
      </c>
      <c r="Y21" s="98">
        <f t="shared" si="8"/>
        <v>43.793103448275858</v>
      </c>
      <c r="Z21" s="71" t="s">
        <v>13</v>
      </c>
      <c r="AA21" s="40">
        <f>AA20+1</f>
        <v>2</v>
      </c>
    </row>
    <row r="22" spans="1:27" ht="12" customHeight="1" x14ac:dyDescent="0.15">
      <c r="A22" s="12" t="s">
        <v>44</v>
      </c>
      <c r="B22" s="184">
        <v>376</v>
      </c>
      <c r="C22" s="185">
        <v>358</v>
      </c>
      <c r="D22" s="3">
        <f t="shared" si="0"/>
        <v>734</v>
      </c>
      <c r="E22" s="184">
        <v>46</v>
      </c>
      <c r="F22" s="185">
        <v>47</v>
      </c>
      <c r="G22" s="3">
        <f t="shared" si="1"/>
        <v>93</v>
      </c>
      <c r="H22" s="184">
        <v>25</v>
      </c>
      <c r="I22" s="185">
        <v>32</v>
      </c>
      <c r="J22" s="3">
        <f t="shared" si="2"/>
        <v>57</v>
      </c>
      <c r="K22" s="184">
        <v>2</v>
      </c>
      <c r="L22" s="185">
        <v>0</v>
      </c>
      <c r="M22" s="3">
        <f t="shared" si="3"/>
        <v>2</v>
      </c>
      <c r="N22" s="184">
        <v>162</v>
      </c>
      <c r="O22" s="185">
        <v>137</v>
      </c>
      <c r="P22" s="3">
        <f t="shared" si="4"/>
        <v>299</v>
      </c>
      <c r="Q22" s="99">
        <f t="shared" si="6"/>
        <v>235</v>
      </c>
      <c r="R22" s="100">
        <f t="shared" si="6"/>
        <v>216</v>
      </c>
      <c r="S22" s="4">
        <f t="shared" si="5"/>
        <v>451</v>
      </c>
      <c r="T22" s="101">
        <f t="shared" si="7"/>
        <v>62.5</v>
      </c>
      <c r="U22" s="102">
        <f t="shared" si="7"/>
        <v>60.33519553072626</v>
      </c>
      <c r="V22" s="103">
        <f t="shared" si="7"/>
        <v>61.444141689373296</v>
      </c>
      <c r="W22" s="101">
        <f t="shared" si="8"/>
        <v>30.212765957446809</v>
      </c>
      <c r="X22" s="102">
        <f t="shared" si="8"/>
        <v>36.574074074074076</v>
      </c>
      <c r="Y22" s="104">
        <f t="shared" si="8"/>
        <v>33.259423503325941</v>
      </c>
      <c r="Z22" s="72" t="s">
        <v>13</v>
      </c>
      <c r="AA22" s="18">
        <f>AA21+1</f>
        <v>3</v>
      </c>
    </row>
    <row r="23" spans="1:27" s="86" customFormat="1" ht="12" customHeight="1" x14ac:dyDescent="0.15">
      <c r="A23" s="41" t="s">
        <v>45</v>
      </c>
      <c r="B23" s="174">
        <v>384</v>
      </c>
      <c r="C23" s="175">
        <v>437</v>
      </c>
      <c r="D23" s="42">
        <f t="shared" si="0"/>
        <v>821</v>
      </c>
      <c r="E23" s="174">
        <v>51</v>
      </c>
      <c r="F23" s="175">
        <v>57</v>
      </c>
      <c r="G23" s="42">
        <f t="shared" si="1"/>
        <v>108</v>
      </c>
      <c r="H23" s="174">
        <v>17</v>
      </c>
      <c r="I23" s="175">
        <v>22</v>
      </c>
      <c r="J23" s="42">
        <f t="shared" si="2"/>
        <v>39</v>
      </c>
      <c r="K23" s="174">
        <v>4</v>
      </c>
      <c r="L23" s="175">
        <v>7</v>
      </c>
      <c r="M23" s="42">
        <f t="shared" si="3"/>
        <v>11</v>
      </c>
      <c r="N23" s="174">
        <v>189</v>
      </c>
      <c r="O23" s="175">
        <v>187</v>
      </c>
      <c r="P23" s="42">
        <f t="shared" si="4"/>
        <v>376</v>
      </c>
      <c r="Q23" s="105">
        <f t="shared" si="6"/>
        <v>261</v>
      </c>
      <c r="R23" s="106">
        <f t="shared" si="6"/>
        <v>273</v>
      </c>
      <c r="S23" s="43">
        <f t="shared" si="5"/>
        <v>534</v>
      </c>
      <c r="T23" s="107">
        <f t="shared" si="7"/>
        <v>67.96875</v>
      </c>
      <c r="U23" s="108">
        <f t="shared" si="7"/>
        <v>62.471395881006863</v>
      </c>
      <c r="V23" s="109">
        <f t="shared" si="7"/>
        <v>65.042630937880631</v>
      </c>
      <c r="W23" s="107">
        <f t="shared" si="8"/>
        <v>26.053639846743295</v>
      </c>
      <c r="X23" s="108">
        <f t="shared" si="8"/>
        <v>28.937728937728942</v>
      </c>
      <c r="Y23" s="110">
        <f t="shared" si="8"/>
        <v>27.528089887640451</v>
      </c>
      <c r="Z23" s="73" t="s">
        <v>14</v>
      </c>
      <c r="AA23" s="44">
        <v>1</v>
      </c>
    </row>
    <row r="24" spans="1:27" ht="12" customHeight="1" x14ac:dyDescent="0.15">
      <c r="A24" s="12" t="s">
        <v>46</v>
      </c>
      <c r="B24" s="184">
        <v>58</v>
      </c>
      <c r="C24" s="185">
        <v>58</v>
      </c>
      <c r="D24" s="3">
        <f t="shared" si="0"/>
        <v>116</v>
      </c>
      <c r="E24" s="184">
        <v>8</v>
      </c>
      <c r="F24" s="185">
        <v>10</v>
      </c>
      <c r="G24" s="3">
        <f t="shared" si="1"/>
        <v>18</v>
      </c>
      <c r="H24" s="184">
        <v>1</v>
      </c>
      <c r="I24" s="185">
        <v>2</v>
      </c>
      <c r="J24" s="3">
        <f t="shared" si="2"/>
        <v>3</v>
      </c>
      <c r="K24" s="184">
        <v>0</v>
      </c>
      <c r="L24" s="185">
        <v>1</v>
      </c>
      <c r="M24" s="3">
        <f t="shared" si="3"/>
        <v>1</v>
      </c>
      <c r="N24" s="184">
        <v>38</v>
      </c>
      <c r="O24" s="185">
        <v>31</v>
      </c>
      <c r="P24" s="3">
        <f t="shared" si="4"/>
        <v>69</v>
      </c>
      <c r="Q24" s="99">
        <f t="shared" si="6"/>
        <v>47</v>
      </c>
      <c r="R24" s="100">
        <f t="shared" si="6"/>
        <v>44</v>
      </c>
      <c r="S24" s="4">
        <f t="shared" si="5"/>
        <v>91</v>
      </c>
      <c r="T24" s="101">
        <f t="shared" si="7"/>
        <v>81.034482758620683</v>
      </c>
      <c r="U24" s="102">
        <f t="shared" si="7"/>
        <v>75.862068965517238</v>
      </c>
      <c r="V24" s="103">
        <f t="shared" si="7"/>
        <v>78.448275862068968</v>
      </c>
      <c r="W24" s="101">
        <f t="shared" si="8"/>
        <v>19.148936170212767</v>
      </c>
      <c r="X24" s="102">
        <f t="shared" si="8"/>
        <v>27.27272727272727</v>
      </c>
      <c r="Y24" s="104">
        <f t="shared" si="8"/>
        <v>23.076923076923077</v>
      </c>
      <c r="Z24" s="72" t="s">
        <v>14</v>
      </c>
      <c r="AA24" s="18">
        <f>AA23+1</f>
        <v>2</v>
      </c>
    </row>
    <row r="25" spans="1:27" s="86" customFormat="1" ht="12" customHeight="1" x14ac:dyDescent="0.15">
      <c r="A25" s="41" t="s">
        <v>47</v>
      </c>
      <c r="B25" s="174">
        <v>267</v>
      </c>
      <c r="C25" s="175">
        <v>288</v>
      </c>
      <c r="D25" s="42">
        <f t="shared" si="0"/>
        <v>555</v>
      </c>
      <c r="E25" s="174">
        <v>61</v>
      </c>
      <c r="F25" s="175">
        <v>58</v>
      </c>
      <c r="G25" s="42">
        <f t="shared" si="1"/>
        <v>119</v>
      </c>
      <c r="H25" s="174">
        <v>14</v>
      </c>
      <c r="I25" s="175">
        <v>27</v>
      </c>
      <c r="J25" s="42">
        <f t="shared" si="2"/>
        <v>41</v>
      </c>
      <c r="K25" s="174">
        <v>2</v>
      </c>
      <c r="L25" s="175">
        <v>2</v>
      </c>
      <c r="M25" s="42">
        <f t="shared" si="3"/>
        <v>4</v>
      </c>
      <c r="N25" s="174">
        <v>102</v>
      </c>
      <c r="O25" s="175">
        <v>92</v>
      </c>
      <c r="P25" s="42">
        <f t="shared" si="4"/>
        <v>194</v>
      </c>
      <c r="Q25" s="105">
        <f t="shared" si="6"/>
        <v>179</v>
      </c>
      <c r="R25" s="106">
        <f t="shared" si="6"/>
        <v>179</v>
      </c>
      <c r="S25" s="43">
        <f t="shared" si="5"/>
        <v>358</v>
      </c>
      <c r="T25" s="107">
        <f t="shared" si="7"/>
        <v>67.041198501872657</v>
      </c>
      <c r="U25" s="108">
        <f t="shared" si="7"/>
        <v>62.152777777777779</v>
      </c>
      <c r="V25" s="109">
        <f t="shared" si="7"/>
        <v>64.504504504504496</v>
      </c>
      <c r="W25" s="107">
        <f t="shared" si="8"/>
        <v>41.899441340782126</v>
      </c>
      <c r="X25" s="108">
        <f t="shared" si="8"/>
        <v>47.486033519553075</v>
      </c>
      <c r="Y25" s="110">
        <f t="shared" si="8"/>
        <v>44.692737430167597</v>
      </c>
      <c r="Z25" s="73" t="s">
        <v>15</v>
      </c>
      <c r="AA25" s="44">
        <v>1</v>
      </c>
    </row>
    <row r="26" spans="1:27" ht="12" customHeight="1" x14ac:dyDescent="0.15">
      <c r="A26" s="12" t="s">
        <v>48</v>
      </c>
      <c r="B26" s="184">
        <v>124</v>
      </c>
      <c r="C26" s="185">
        <v>126</v>
      </c>
      <c r="D26" s="3">
        <f t="shared" si="0"/>
        <v>250</v>
      </c>
      <c r="E26" s="184">
        <v>25</v>
      </c>
      <c r="F26" s="185">
        <v>27</v>
      </c>
      <c r="G26" s="3">
        <f t="shared" si="1"/>
        <v>52</v>
      </c>
      <c r="H26" s="184">
        <v>9</v>
      </c>
      <c r="I26" s="185">
        <v>16</v>
      </c>
      <c r="J26" s="3">
        <f t="shared" si="2"/>
        <v>25</v>
      </c>
      <c r="K26" s="184">
        <v>1</v>
      </c>
      <c r="L26" s="185">
        <v>0</v>
      </c>
      <c r="M26" s="3">
        <f t="shared" si="3"/>
        <v>1</v>
      </c>
      <c r="N26" s="184">
        <v>52</v>
      </c>
      <c r="O26" s="185">
        <v>34</v>
      </c>
      <c r="P26" s="3">
        <f t="shared" si="4"/>
        <v>86</v>
      </c>
      <c r="Q26" s="99">
        <f t="shared" si="6"/>
        <v>87</v>
      </c>
      <c r="R26" s="100">
        <f t="shared" si="6"/>
        <v>77</v>
      </c>
      <c r="S26" s="4">
        <f t="shared" si="5"/>
        <v>164</v>
      </c>
      <c r="T26" s="101">
        <f t="shared" si="7"/>
        <v>70.161290322580655</v>
      </c>
      <c r="U26" s="102">
        <f t="shared" si="7"/>
        <v>61.111111111111114</v>
      </c>
      <c r="V26" s="103">
        <f t="shared" si="7"/>
        <v>65.600000000000009</v>
      </c>
      <c r="W26" s="101">
        <f t="shared" si="8"/>
        <v>39.080459770114942</v>
      </c>
      <c r="X26" s="102">
        <f t="shared" si="8"/>
        <v>55.844155844155843</v>
      </c>
      <c r="Y26" s="104">
        <f t="shared" si="8"/>
        <v>46.951219512195117</v>
      </c>
      <c r="Z26" s="72" t="s">
        <v>15</v>
      </c>
      <c r="AA26" s="18">
        <f>AA25+1</f>
        <v>2</v>
      </c>
    </row>
    <row r="27" spans="1:27" s="86" customFormat="1" ht="12" customHeight="1" x14ac:dyDescent="0.15">
      <c r="A27" s="41" t="s">
        <v>49</v>
      </c>
      <c r="B27" s="174">
        <v>238</v>
      </c>
      <c r="C27" s="175">
        <v>261</v>
      </c>
      <c r="D27" s="42">
        <f t="shared" si="0"/>
        <v>499</v>
      </c>
      <c r="E27" s="174">
        <v>41</v>
      </c>
      <c r="F27" s="175">
        <v>41</v>
      </c>
      <c r="G27" s="42">
        <f t="shared" si="1"/>
        <v>82</v>
      </c>
      <c r="H27" s="174">
        <v>9</v>
      </c>
      <c r="I27" s="175">
        <v>18</v>
      </c>
      <c r="J27" s="42">
        <f t="shared" si="2"/>
        <v>27</v>
      </c>
      <c r="K27" s="174">
        <v>0</v>
      </c>
      <c r="L27" s="175">
        <v>0</v>
      </c>
      <c r="M27" s="42">
        <f t="shared" si="3"/>
        <v>0</v>
      </c>
      <c r="N27" s="174">
        <v>125</v>
      </c>
      <c r="O27" s="175">
        <v>113</v>
      </c>
      <c r="P27" s="42">
        <f t="shared" si="4"/>
        <v>238</v>
      </c>
      <c r="Q27" s="105">
        <f t="shared" si="6"/>
        <v>175</v>
      </c>
      <c r="R27" s="106">
        <f t="shared" si="6"/>
        <v>172</v>
      </c>
      <c r="S27" s="43">
        <f t="shared" si="5"/>
        <v>347</v>
      </c>
      <c r="T27" s="107">
        <f t="shared" si="7"/>
        <v>73.529411764705884</v>
      </c>
      <c r="U27" s="108">
        <f t="shared" si="7"/>
        <v>65.900383141762447</v>
      </c>
      <c r="V27" s="109">
        <f t="shared" si="7"/>
        <v>69.539078156312627</v>
      </c>
      <c r="W27" s="107">
        <f t="shared" si="8"/>
        <v>28.571428571428569</v>
      </c>
      <c r="X27" s="108">
        <f t="shared" si="8"/>
        <v>34.302325581395351</v>
      </c>
      <c r="Y27" s="110">
        <f t="shared" si="8"/>
        <v>31.412103746397698</v>
      </c>
      <c r="Z27" s="73" t="s">
        <v>16</v>
      </c>
      <c r="AA27" s="44">
        <v>1</v>
      </c>
    </row>
    <row r="28" spans="1:27" ht="12" customHeight="1" x14ac:dyDescent="0.15">
      <c r="A28" s="11" t="s">
        <v>50</v>
      </c>
      <c r="B28" s="176">
        <v>152</v>
      </c>
      <c r="C28" s="177">
        <v>131</v>
      </c>
      <c r="D28" s="1">
        <f t="shared" si="0"/>
        <v>283</v>
      </c>
      <c r="E28" s="176">
        <v>26</v>
      </c>
      <c r="F28" s="177">
        <v>20</v>
      </c>
      <c r="G28" s="1">
        <f t="shared" si="1"/>
        <v>46</v>
      </c>
      <c r="H28" s="176">
        <v>6</v>
      </c>
      <c r="I28" s="177">
        <v>13</v>
      </c>
      <c r="J28" s="1">
        <f t="shared" si="2"/>
        <v>19</v>
      </c>
      <c r="K28" s="176">
        <v>0</v>
      </c>
      <c r="L28" s="177">
        <v>1</v>
      </c>
      <c r="M28" s="1">
        <f t="shared" si="3"/>
        <v>1</v>
      </c>
      <c r="N28" s="176">
        <v>66</v>
      </c>
      <c r="O28" s="177">
        <v>45</v>
      </c>
      <c r="P28" s="1">
        <f t="shared" si="4"/>
        <v>111</v>
      </c>
      <c r="Q28" s="87">
        <f t="shared" si="6"/>
        <v>98</v>
      </c>
      <c r="R28" s="88">
        <f t="shared" si="6"/>
        <v>79</v>
      </c>
      <c r="S28" s="2">
        <f t="shared" si="5"/>
        <v>177</v>
      </c>
      <c r="T28" s="89">
        <f t="shared" si="7"/>
        <v>64.473684210526315</v>
      </c>
      <c r="U28" s="90">
        <f t="shared" si="7"/>
        <v>60.305343511450381</v>
      </c>
      <c r="V28" s="91">
        <f t="shared" si="7"/>
        <v>62.544169611307424</v>
      </c>
      <c r="W28" s="89">
        <f t="shared" si="8"/>
        <v>32.653061224489797</v>
      </c>
      <c r="X28" s="90">
        <f t="shared" si="8"/>
        <v>41.77215189873418</v>
      </c>
      <c r="Y28" s="92">
        <f t="shared" si="8"/>
        <v>36.72316384180791</v>
      </c>
      <c r="Z28" s="70" t="s">
        <v>16</v>
      </c>
      <c r="AA28" s="17">
        <f>AA27+1</f>
        <v>2</v>
      </c>
    </row>
    <row r="29" spans="1:27" s="86" customFormat="1" ht="12" customHeight="1" x14ac:dyDescent="0.15">
      <c r="A29" s="37" t="s">
        <v>51</v>
      </c>
      <c r="B29" s="178">
        <v>139</v>
      </c>
      <c r="C29" s="179">
        <v>140</v>
      </c>
      <c r="D29" s="38">
        <f t="shared" si="0"/>
        <v>279</v>
      </c>
      <c r="E29" s="178">
        <v>15</v>
      </c>
      <c r="F29" s="179">
        <v>21</v>
      </c>
      <c r="G29" s="38">
        <f t="shared" si="1"/>
        <v>36</v>
      </c>
      <c r="H29" s="178">
        <v>7</v>
      </c>
      <c r="I29" s="179">
        <v>10</v>
      </c>
      <c r="J29" s="38">
        <f t="shared" si="2"/>
        <v>17</v>
      </c>
      <c r="K29" s="178">
        <v>0</v>
      </c>
      <c r="L29" s="179">
        <v>2</v>
      </c>
      <c r="M29" s="38">
        <f t="shared" si="3"/>
        <v>2</v>
      </c>
      <c r="N29" s="178">
        <v>62</v>
      </c>
      <c r="O29" s="179">
        <v>49</v>
      </c>
      <c r="P29" s="38">
        <f t="shared" si="4"/>
        <v>111</v>
      </c>
      <c r="Q29" s="93">
        <f t="shared" si="6"/>
        <v>84</v>
      </c>
      <c r="R29" s="94">
        <f t="shared" si="6"/>
        <v>82</v>
      </c>
      <c r="S29" s="39">
        <f t="shared" si="5"/>
        <v>166</v>
      </c>
      <c r="T29" s="95">
        <f t="shared" si="7"/>
        <v>60.431654676258994</v>
      </c>
      <c r="U29" s="96">
        <f t="shared" si="7"/>
        <v>58.571428571428577</v>
      </c>
      <c r="V29" s="97">
        <f t="shared" si="7"/>
        <v>59.498207885304652</v>
      </c>
      <c r="W29" s="95">
        <f t="shared" si="8"/>
        <v>26.190476190476193</v>
      </c>
      <c r="X29" s="96">
        <f t="shared" si="8"/>
        <v>37.804878048780488</v>
      </c>
      <c r="Y29" s="98">
        <f t="shared" si="8"/>
        <v>31.92771084337349</v>
      </c>
      <c r="Z29" s="71" t="s">
        <v>16</v>
      </c>
      <c r="AA29" s="40">
        <f>AA28+1</f>
        <v>3</v>
      </c>
    </row>
    <row r="30" spans="1:27" ht="12" customHeight="1" x14ac:dyDescent="0.15">
      <c r="A30" s="12" t="s">
        <v>52</v>
      </c>
      <c r="B30" s="184">
        <v>107</v>
      </c>
      <c r="C30" s="185">
        <v>100</v>
      </c>
      <c r="D30" s="3">
        <f t="shared" si="0"/>
        <v>207</v>
      </c>
      <c r="E30" s="184">
        <v>20</v>
      </c>
      <c r="F30" s="185">
        <v>17</v>
      </c>
      <c r="G30" s="3">
        <f t="shared" si="1"/>
        <v>37</v>
      </c>
      <c r="H30" s="184">
        <v>4</v>
      </c>
      <c r="I30" s="185">
        <v>13</v>
      </c>
      <c r="J30" s="3">
        <f t="shared" si="2"/>
        <v>17</v>
      </c>
      <c r="K30" s="184">
        <v>1</v>
      </c>
      <c r="L30" s="185">
        <v>1</v>
      </c>
      <c r="M30" s="3">
        <f t="shared" si="3"/>
        <v>2</v>
      </c>
      <c r="N30" s="184">
        <v>40</v>
      </c>
      <c r="O30" s="185">
        <v>37</v>
      </c>
      <c r="P30" s="3">
        <f t="shared" si="4"/>
        <v>77</v>
      </c>
      <c r="Q30" s="99">
        <f t="shared" si="6"/>
        <v>65</v>
      </c>
      <c r="R30" s="100">
        <f t="shared" si="6"/>
        <v>68</v>
      </c>
      <c r="S30" s="4">
        <f t="shared" si="5"/>
        <v>133</v>
      </c>
      <c r="T30" s="101">
        <f t="shared" si="7"/>
        <v>60.747663551401864</v>
      </c>
      <c r="U30" s="102">
        <f t="shared" si="7"/>
        <v>68</v>
      </c>
      <c r="V30" s="103">
        <f t="shared" si="7"/>
        <v>64.251207729468589</v>
      </c>
      <c r="W30" s="101">
        <f t="shared" si="8"/>
        <v>36.923076923076927</v>
      </c>
      <c r="X30" s="102">
        <f t="shared" si="8"/>
        <v>44.117647058823529</v>
      </c>
      <c r="Y30" s="104">
        <f t="shared" si="8"/>
        <v>40.601503759398497</v>
      </c>
      <c r="Z30" s="72" t="s">
        <v>16</v>
      </c>
      <c r="AA30" s="18">
        <f>AA29+1</f>
        <v>4</v>
      </c>
    </row>
    <row r="31" spans="1:27" s="86" customFormat="1" ht="12" customHeight="1" x14ac:dyDescent="0.15">
      <c r="A31" s="41" t="s">
        <v>53</v>
      </c>
      <c r="B31" s="174">
        <v>294</v>
      </c>
      <c r="C31" s="175">
        <v>303</v>
      </c>
      <c r="D31" s="42">
        <f t="shared" si="0"/>
        <v>597</v>
      </c>
      <c r="E31" s="174">
        <v>62</v>
      </c>
      <c r="F31" s="175">
        <v>70</v>
      </c>
      <c r="G31" s="42">
        <f t="shared" si="1"/>
        <v>132</v>
      </c>
      <c r="H31" s="174">
        <v>23</v>
      </c>
      <c r="I31" s="175">
        <v>29</v>
      </c>
      <c r="J31" s="42">
        <f t="shared" si="2"/>
        <v>52</v>
      </c>
      <c r="K31" s="174">
        <v>2</v>
      </c>
      <c r="L31" s="175">
        <v>2</v>
      </c>
      <c r="M31" s="42">
        <f t="shared" si="3"/>
        <v>4</v>
      </c>
      <c r="N31" s="174">
        <v>111</v>
      </c>
      <c r="O31" s="175">
        <v>101</v>
      </c>
      <c r="P31" s="42">
        <f t="shared" si="4"/>
        <v>212</v>
      </c>
      <c r="Q31" s="105">
        <f t="shared" si="6"/>
        <v>198</v>
      </c>
      <c r="R31" s="106">
        <f t="shared" si="6"/>
        <v>202</v>
      </c>
      <c r="S31" s="43">
        <f t="shared" si="5"/>
        <v>400</v>
      </c>
      <c r="T31" s="107">
        <f t="shared" si="7"/>
        <v>67.346938775510196</v>
      </c>
      <c r="U31" s="108">
        <f t="shared" si="7"/>
        <v>66.666666666666657</v>
      </c>
      <c r="V31" s="109">
        <f t="shared" si="7"/>
        <v>67.001675041876055</v>
      </c>
      <c r="W31" s="107">
        <f t="shared" si="8"/>
        <v>42.929292929292927</v>
      </c>
      <c r="X31" s="108">
        <f t="shared" si="8"/>
        <v>49.009900990099013</v>
      </c>
      <c r="Y31" s="110">
        <f t="shared" si="8"/>
        <v>46</v>
      </c>
      <c r="Z31" s="73" t="s">
        <v>17</v>
      </c>
      <c r="AA31" s="44">
        <v>1</v>
      </c>
    </row>
    <row r="32" spans="1:27" ht="12" customHeight="1" x14ac:dyDescent="0.15">
      <c r="A32" s="12" t="s">
        <v>54</v>
      </c>
      <c r="B32" s="184">
        <v>50</v>
      </c>
      <c r="C32" s="185">
        <v>42</v>
      </c>
      <c r="D32" s="3">
        <f t="shared" si="0"/>
        <v>92</v>
      </c>
      <c r="E32" s="184">
        <v>14</v>
      </c>
      <c r="F32" s="185">
        <v>13</v>
      </c>
      <c r="G32" s="3">
        <f t="shared" si="1"/>
        <v>27</v>
      </c>
      <c r="H32" s="184">
        <v>1</v>
      </c>
      <c r="I32" s="185">
        <v>1</v>
      </c>
      <c r="J32" s="3">
        <f t="shared" si="2"/>
        <v>2</v>
      </c>
      <c r="K32" s="184">
        <v>0</v>
      </c>
      <c r="L32" s="185">
        <v>2</v>
      </c>
      <c r="M32" s="3">
        <f t="shared" si="3"/>
        <v>2</v>
      </c>
      <c r="N32" s="184">
        <v>26</v>
      </c>
      <c r="O32" s="185">
        <v>18</v>
      </c>
      <c r="P32" s="3">
        <f t="shared" si="4"/>
        <v>44</v>
      </c>
      <c r="Q32" s="99">
        <f t="shared" si="6"/>
        <v>41</v>
      </c>
      <c r="R32" s="100">
        <f t="shared" si="6"/>
        <v>34</v>
      </c>
      <c r="S32" s="4">
        <f t="shared" si="5"/>
        <v>75</v>
      </c>
      <c r="T32" s="101">
        <f t="shared" si="7"/>
        <v>82</v>
      </c>
      <c r="U32" s="102">
        <f t="shared" si="7"/>
        <v>80.952380952380949</v>
      </c>
      <c r="V32" s="103">
        <f t="shared" si="7"/>
        <v>81.521739130434781</v>
      </c>
      <c r="W32" s="101">
        <f t="shared" si="8"/>
        <v>36.585365853658537</v>
      </c>
      <c r="X32" s="102">
        <f t="shared" si="8"/>
        <v>41.17647058823529</v>
      </c>
      <c r="Y32" s="104">
        <f t="shared" si="8"/>
        <v>38.666666666666664</v>
      </c>
      <c r="Z32" s="72" t="s">
        <v>17</v>
      </c>
      <c r="AA32" s="18">
        <f>AA31+1</f>
        <v>2</v>
      </c>
    </row>
    <row r="33" spans="1:27" s="86" customFormat="1" ht="12" customHeight="1" x14ac:dyDescent="0.15">
      <c r="A33" s="41" t="s">
        <v>55</v>
      </c>
      <c r="B33" s="174">
        <v>337</v>
      </c>
      <c r="C33" s="175">
        <v>348</v>
      </c>
      <c r="D33" s="42">
        <f t="shared" si="0"/>
        <v>685</v>
      </c>
      <c r="E33" s="174">
        <v>70</v>
      </c>
      <c r="F33" s="175">
        <v>64</v>
      </c>
      <c r="G33" s="42">
        <f t="shared" si="1"/>
        <v>134</v>
      </c>
      <c r="H33" s="174">
        <v>24</v>
      </c>
      <c r="I33" s="175">
        <v>42</v>
      </c>
      <c r="J33" s="42">
        <f t="shared" si="2"/>
        <v>66</v>
      </c>
      <c r="K33" s="174">
        <v>2</v>
      </c>
      <c r="L33" s="175">
        <v>4</v>
      </c>
      <c r="M33" s="42">
        <f t="shared" si="3"/>
        <v>6</v>
      </c>
      <c r="N33" s="174">
        <v>133</v>
      </c>
      <c r="O33" s="175">
        <v>128</v>
      </c>
      <c r="P33" s="42">
        <f t="shared" si="4"/>
        <v>261</v>
      </c>
      <c r="Q33" s="105">
        <f t="shared" si="6"/>
        <v>229</v>
      </c>
      <c r="R33" s="106">
        <f t="shared" si="6"/>
        <v>238</v>
      </c>
      <c r="S33" s="43">
        <f t="shared" si="5"/>
        <v>467</v>
      </c>
      <c r="T33" s="107">
        <f t="shared" si="7"/>
        <v>67.952522255192889</v>
      </c>
      <c r="U33" s="108">
        <f t="shared" si="7"/>
        <v>68.390804597701148</v>
      </c>
      <c r="V33" s="109">
        <f t="shared" si="7"/>
        <v>68.175182481751833</v>
      </c>
      <c r="W33" s="107">
        <f t="shared" si="8"/>
        <v>41.048034934497821</v>
      </c>
      <c r="X33" s="108">
        <f t="shared" si="8"/>
        <v>44.537815126050425</v>
      </c>
      <c r="Y33" s="110">
        <f t="shared" si="8"/>
        <v>42.82655246252677</v>
      </c>
      <c r="Z33" s="73" t="s">
        <v>18</v>
      </c>
      <c r="AA33" s="44">
        <v>1</v>
      </c>
    </row>
    <row r="34" spans="1:27" ht="12" customHeight="1" x14ac:dyDescent="0.15">
      <c r="A34" s="11" t="s">
        <v>56</v>
      </c>
      <c r="B34" s="176">
        <v>465</v>
      </c>
      <c r="C34" s="177">
        <v>451</v>
      </c>
      <c r="D34" s="1">
        <f t="shared" si="0"/>
        <v>916</v>
      </c>
      <c r="E34" s="176">
        <v>82</v>
      </c>
      <c r="F34" s="177">
        <v>75</v>
      </c>
      <c r="G34" s="1">
        <f t="shared" si="1"/>
        <v>157</v>
      </c>
      <c r="H34" s="176">
        <v>34</v>
      </c>
      <c r="I34" s="177">
        <v>56</v>
      </c>
      <c r="J34" s="1">
        <f t="shared" si="2"/>
        <v>90</v>
      </c>
      <c r="K34" s="176">
        <v>2</v>
      </c>
      <c r="L34" s="177">
        <v>1</v>
      </c>
      <c r="M34" s="1">
        <f t="shared" si="3"/>
        <v>3</v>
      </c>
      <c r="N34" s="176">
        <v>162</v>
      </c>
      <c r="O34" s="177">
        <v>145</v>
      </c>
      <c r="P34" s="1">
        <f t="shared" si="4"/>
        <v>307</v>
      </c>
      <c r="Q34" s="87">
        <f t="shared" si="6"/>
        <v>280</v>
      </c>
      <c r="R34" s="88">
        <f t="shared" si="6"/>
        <v>277</v>
      </c>
      <c r="S34" s="2">
        <f t="shared" si="5"/>
        <v>557</v>
      </c>
      <c r="T34" s="89">
        <f t="shared" si="7"/>
        <v>60.215053763440864</v>
      </c>
      <c r="U34" s="90">
        <f t="shared" si="7"/>
        <v>61.419068736141902</v>
      </c>
      <c r="V34" s="91">
        <f t="shared" si="7"/>
        <v>60.807860262008731</v>
      </c>
      <c r="W34" s="89">
        <f t="shared" si="8"/>
        <v>41.428571428571431</v>
      </c>
      <c r="X34" s="90">
        <f t="shared" si="8"/>
        <v>47.292418772563174</v>
      </c>
      <c r="Y34" s="92">
        <f t="shared" si="8"/>
        <v>44.344703770197484</v>
      </c>
      <c r="Z34" s="70" t="s">
        <v>18</v>
      </c>
      <c r="AA34" s="17">
        <f>AA33+1</f>
        <v>2</v>
      </c>
    </row>
    <row r="35" spans="1:27" s="86" customFormat="1" ht="12" customHeight="1" x14ac:dyDescent="0.15">
      <c r="A35" s="37" t="s">
        <v>57</v>
      </c>
      <c r="B35" s="178">
        <v>204</v>
      </c>
      <c r="C35" s="179">
        <v>200</v>
      </c>
      <c r="D35" s="38">
        <f t="shared" si="0"/>
        <v>404</v>
      </c>
      <c r="E35" s="178">
        <v>28</v>
      </c>
      <c r="F35" s="179">
        <v>34</v>
      </c>
      <c r="G35" s="38">
        <f t="shared" si="1"/>
        <v>62</v>
      </c>
      <c r="H35" s="178">
        <v>29</v>
      </c>
      <c r="I35" s="179">
        <v>31</v>
      </c>
      <c r="J35" s="38">
        <f t="shared" si="2"/>
        <v>60</v>
      </c>
      <c r="K35" s="178">
        <v>1</v>
      </c>
      <c r="L35" s="179">
        <v>0</v>
      </c>
      <c r="M35" s="38">
        <f t="shared" si="3"/>
        <v>1</v>
      </c>
      <c r="N35" s="178">
        <v>75</v>
      </c>
      <c r="O35" s="179">
        <v>57</v>
      </c>
      <c r="P35" s="38">
        <f t="shared" si="4"/>
        <v>132</v>
      </c>
      <c r="Q35" s="93">
        <f t="shared" si="6"/>
        <v>133</v>
      </c>
      <c r="R35" s="94">
        <f t="shared" si="6"/>
        <v>122</v>
      </c>
      <c r="S35" s="39">
        <f t="shared" si="5"/>
        <v>255</v>
      </c>
      <c r="T35" s="95">
        <f t="shared" si="7"/>
        <v>65.196078431372555</v>
      </c>
      <c r="U35" s="96">
        <f t="shared" si="7"/>
        <v>61</v>
      </c>
      <c r="V35" s="97">
        <f t="shared" si="7"/>
        <v>63.118811881188122</v>
      </c>
      <c r="W35" s="95">
        <f t="shared" si="8"/>
        <v>42.857142857142854</v>
      </c>
      <c r="X35" s="96">
        <f t="shared" si="8"/>
        <v>53.278688524590166</v>
      </c>
      <c r="Y35" s="98">
        <f t="shared" si="8"/>
        <v>47.843137254901961</v>
      </c>
      <c r="Z35" s="71" t="s">
        <v>18</v>
      </c>
      <c r="AA35" s="40">
        <f>AA34+1</f>
        <v>3</v>
      </c>
    </row>
    <row r="36" spans="1:27" ht="12" customHeight="1" x14ac:dyDescent="0.15">
      <c r="A36" s="11" t="s">
        <v>58</v>
      </c>
      <c r="B36" s="176">
        <v>210</v>
      </c>
      <c r="C36" s="177">
        <v>207</v>
      </c>
      <c r="D36" s="1">
        <f t="shared" si="0"/>
        <v>417</v>
      </c>
      <c r="E36" s="176">
        <v>36</v>
      </c>
      <c r="F36" s="177">
        <v>28</v>
      </c>
      <c r="G36" s="1">
        <f t="shared" si="1"/>
        <v>64</v>
      </c>
      <c r="H36" s="176">
        <v>26</v>
      </c>
      <c r="I36" s="177">
        <v>33</v>
      </c>
      <c r="J36" s="1">
        <f t="shared" si="2"/>
        <v>59</v>
      </c>
      <c r="K36" s="176">
        <v>2</v>
      </c>
      <c r="L36" s="177">
        <v>1</v>
      </c>
      <c r="M36" s="1">
        <f t="shared" si="3"/>
        <v>3</v>
      </c>
      <c r="N36" s="176">
        <v>60</v>
      </c>
      <c r="O36" s="177">
        <v>52</v>
      </c>
      <c r="P36" s="1">
        <f t="shared" si="4"/>
        <v>112</v>
      </c>
      <c r="Q36" s="87">
        <f t="shared" si="6"/>
        <v>124</v>
      </c>
      <c r="R36" s="88">
        <f t="shared" si="6"/>
        <v>114</v>
      </c>
      <c r="S36" s="2">
        <f t="shared" si="5"/>
        <v>238</v>
      </c>
      <c r="T36" s="89">
        <f t="shared" si="7"/>
        <v>59.047619047619051</v>
      </c>
      <c r="U36" s="90">
        <f t="shared" si="7"/>
        <v>55.072463768115945</v>
      </c>
      <c r="V36" s="91">
        <f t="shared" si="7"/>
        <v>57.074340527577938</v>
      </c>
      <c r="W36" s="89">
        <f t="shared" si="8"/>
        <v>50</v>
      </c>
      <c r="X36" s="90">
        <f t="shared" si="8"/>
        <v>53.508771929824562</v>
      </c>
      <c r="Y36" s="92">
        <f t="shared" si="8"/>
        <v>51.680672268907571</v>
      </c>
      <c r="Z36" s="70" t="s">
        <v>18</v>
      </c>
      <c r="AA36" s="17">
        <f>AA35+1</f>
        <v>4</v>
      </c>
    </row>
    <row r="37" spans="1:27" s="86" customFormat="1" ht="12" customHeight="1" x14ac:dyDescent="0.15">
      <c r="A37" s="45" t="s">
        <v>59</v>
      </c>
      <c r="B37" s="180">
        <v>2077</v>
      </c>
      <c r="C37" s="181">
        <v>2171</v>
      </c>
      <c r="D37" s="46">
        <f t="shared" si="0"/>
        <v>4248</v>
      </c>
      <c r="E37" s="180">
        <v>295</v>
      </c>
      <c r="F37" s="181">
        <v>303</v>
      </c>
      <c r="G37" s="46">
        <f t="shared" si="1"/>
        <v>598</v>
      </c>
      <c r="H37" s="180">
        <v>157</v>
      </c>
      <c r="I37" s="181">
        <v>265</v>
      </c>
      <c r="J37" s="46">
        <f t="shared" si="2"/>
        <v>422</v>
      </c>
      <c r="K37" s="180">
        <v>7</v>
      </c>
      <c r="L37" s="181">
        <v>9</v>
      </c>
      <c r="M37" s="46">
        <f t="shared" si="3"/>
        <v>16</v>
      </c>
      <c r="N37" s="180">
        <v>715</v>
      </c>
      <c r="O37" s="181">
        <v>705</v>
      </c>
      <c r="P37" s="46">
        <f t="shared" si="4"/>
        <v>1420</v>
      </c>
      <c r="Q37" s="111">
        <f t="shared" si="6"/>
        <v>1174</v>
      </c>
      <c r="R37" s="112">
        <f t="shared" si="6"/>
        <v>1282</v>
      </c>
      <c r="S37" s="47">
        <f t="shared" si="5"/>
        <v>2456</v>
      </c>
      <c r="T37" s="113">
        <f t="shared" si="7"/>
        <v>56.523832450649977</v>
      </c>
      <c r="U37" s="114">
        <f t="shared" si="7"/>
        <v>59.051128512206354</v>
      </c>
      <c r="V37" s="115">
        <f t="shared" si="7"/>
        <v>57.815442561205273</v>
      </c>
      <c r="W37" s="113">
        <f t="shared" si="8"/>
        <v>38.500851788756393</v>
      </c>
      <c r="X37" s="114">
        <f t="shared" si="8"/>
        <v>44.305772230889232</v>
      </c>
      <c r="Y37" s="116">
        <f t="shared" si="8"/>
        <v>41.530944625407166</v>
      </c>
      <c r="Z37" s="74" t="s">
        <v>18</v>
      </c>
      <c r="AA37" s="48">
        <f>AA36+1</f>
        <v>5</v>
      </c>
    </row>
    <row r="38" spans="1:27" ht="12" customHeight="1" x14ac:dyDescent="0.15">
      <c r="A38" s="13" t="s">
        <v>60</v>
      </c>
      <c r="B38" s="182">
        <v>738</v>
      </c>
      <c r="C38" s="183">
        <v>715</v>
      </c>
      <c r="D38" s="28">
        <f t="shared" si="0"/>
        <v>1453</v>
      </c>
      <c r="E38" s="182">
        <v>133</v>
      </c>
      <c r="F38" s="183">
        <v>146</v>
      </c>
      <c r="G38" s="28">
        <f t="shared" si="1"/>
        <v>279</v>
      </c>
      <c r="H38" s="182">
        <v>64</v>
      </c>
      <c r="I38" s="183">
        <v>94</v>
      </c>
      <c r="J38" s="28">
        <f t="shared" si="2"/>
        <v>158</v>
      </c>
      <c r="K38" s="182">
        <v>1</v>
      </c>
      <c r="L38" s="183">
        <v>1</v>
      </c>
      <c r="M38" s="28">
        <f t="shared" si="3"/>
        <v>2</v>
      </c>
      <c r="N38" s="182">
        <v>213</v>
      </c>
      <c r="O38" s="183">
        <v>189</v>
      </c>
      <c r="P38" s="28">
        <f t="shared" si="4"/>
        <v>402</v>
      </c>
      <c r="Q38" s="117">
        <f t="shared" ref="Q38:R60" si="10">SUMIF($E$4:$P$4,Q$4,$E38:$P38)</f>
        <v>411</v>
      </c>
      <c r="R38" s="118">
        <f t="shared" si="10"/>
        <v>430</v>
      </c>
      <c r="S38" s="29">
        <f t="shared" si="5"/>
        <v>841</v>
      </c>
      <c r="T38" s="119">
        <f t="shared" si="7"/>
        <v>55.691056910569102</v>
      </c>
      <c r="U38" s="120">
        <f t="shared" si="7"/>
        <v>60.139860139860133</v>
      </c>
      <c r="V38" s="121">
        <f t="shared" si="7"/>
        <v>57.880247763248448</v>
      </c>
      <c r="W38" s="119">
        <f t="shared" si="8"/>
        <v>47.931873479318739</v>
      </c>
      <c r="X38" s="120">
        <f t="shared" si="8"/>
        <v>55.813953488372093</v>
      </c>
      <c r="Y38" s="122">
        <f t="shared" si="8"/>
        <v>51.961950059453031</v>
      </c>
      <c r="Z38" s="75" t="s">
        <v>19</v>
      </c>
      <c r="AA38" s="19">
        <v>1</v>
      </c>
    </row>
    <row r="39" spans="1:27" s="86" customFormat="1" ht="12" customHeight="1" x14ac:dyDescent="0.15">
      <c r="A39" s="37" t="s">
        <v>61</v>
      </c>
      <c r="B39" s="178">
        <v>1069</v>
      </c>
      <c r="C39" s="179">
        <v>1097</v>
      </c>
      <c r="D39" s="38">
        <f t="shared" si="0"/>
        <v>2166</v>
      </c>
      <c r="E39" s="178">
        <v>132</v>
      </c>
      <c r="F39" s="179">
        <v>118</v>
      </c>
      <c r="G39" s="38">
        <f t="shared" si="1"/>
        <v>250</v>
      </c>
      <c r="H39" s="178">
        <v>76</v>
      </c>
      <c r="I39" s="179">
        <v>133</v>
      </c>
      <c r="J39" s="38">
        <f t="shared" si="2"/>
        <v>209</v>
      </c>
      <c r="K39" s="178">
        <v>14</v>
      </c>
      <c r="L39" s="179">
        <v>32</v>
      </c>
      <c r="M39" s="38">
        <f t="shared" si="3"/>
        <v>46</v>
      </c>
      <c r="N39" s="178">
        <v>430</v>
      </c>
      <c r="O39" s="179">
        <v>390</v>
      </c>
      <c r="P39" s="38">
        <f t="shared" si="4"/>
        <v>820</v>
      </c>
      <c r="Q39" s="93">
        <f t="shared" si="10"/>
        <v>652</v>
      </c>
      <c r="R39" s="94">
        <f t="shared" si="10"/>
        <v>673</v>
      </c>
      <c r="S39" s="39">
        <f t="shared" si="5"/>
        <v>1325</v>
      </c>
      <c r="T39" s="95">
        <f t="shared" si="7"/>
        <v>60.991580916744624</v>
      </c>
      <c r="U39" s="96">
        <f t="shared" si="7"/>
        <v>61.34913400182316</v>
      </c>
      <c r="V39" s="97">
        <f t="shared" si="7"/>
        <v>61.172668513388743</v>
      </c>
      <c r="W39" s="95">
        <f t="shared" si="8"/>
        <v>31.901840490797547</v>
      </c>
      <c r="X39" s="96">
        <f t="shared" si="8"/>
        <v>37.295690936106986</v>
      </c>
      <c r="Y39" s="98">
        <f t="shared" si="8"/>
        <v>34.641509433962263</v>
      </c>
      <c r="Z39" s="71" t="s">
        <v>19</v>
      </c>
      <c r="AA39" s="40">
        <f>AA38+1</f>
        <v>2</v>
      </c>
    </row>
    <row r="40" spans="1:27" ht="12" customHeight="1" x14ac:dyDescent="0.15">
      <c r="A40" s="12" t="s">
        <v>62</v>
      </c>
      <c r="B40" s="184">
        <v>510</v>
      </c>
      <c r="C40" s="185">
        <v>508</v>
      </c>
      <c r="D40" s="3">
        <f t="shared" si="0"/>
        <v>1018</v>
      </c>
      <c r="E40" s="184">
        <v>68</v>
      </c>
      <c r="F40" s="185">
        <v>67</v>
      </c>
      <c r="G40" s="3">
        <f t="shared" si="1"/>
        <v>135</v>
      </c>
      <c r="H40" s="184">
        <v>63</v>
      </c>
      <c r="I40" s="185">
        <v>90</v>
      </c>
      <c r="J40" s="3">
        <f t="shared" si="2"/>
        <v>153</v>
      </c>
      <c r="K40" s="184">
        <v>0</v>
      </c>
      <c r="L40" s="185">
        <v>1</v>
      </c>
      <c r="M40" s="3">
        <f t="shared" si="3"/>
        <v>1</v>
      </c>
      <c r="N40" s="184">
        <v>171</v>
      </c>
      <c r="O40" s="185">
        <v>151</v>
      </c>
      <c r="P40" s="3">
        <f t="shared" si="4"/>
        <v>322</v>
      </c>
      <c r="Q40" s="99">
        <f t="shared" si="10"/>
        <v>302</v>
      </c>
      <c r="R40" s="100">
        <f t="shared" si="10"/>
        <v>309</v>
      </c>
      <c r="S40" s="4">
        <f t="shared" si="5"/>
        <v>611</v>
      </c>
      <c r="T40" s="101">
        <f t="shared" si="7"/>
        <v>59.215686274509807</v>
      </c>
      <c r="U40" s="102">
        <f t="shared" si="7"/>
        <v>60.826771653543311</v>
      </c>
      <c r="V40" s="103">
        <f t="shared" si="7"/>
        <v>60.019646365422396</v>
      </c>
      <c r="W40" s="101">
        <f t="shared" si="8"/>
        <v>43.377483443708606</v>
      </c>
      <c r="X40" s="102">
        <f t="shared" si="8"/>
        <v>50.809061488673137</v>
      </c>
      <c r="Y40" s="104">
        <f t="shared" si="8"/>
        <v>47.135842880523732</v>
      </c>
      <c r="Z40" s="72" t="s">
        <v>19</v>
      </c>
      <c r="AA40" s="18">
        <f>AA39+1</f>
        <v>3</v>
      </c>
    </row>
    <row r="41" spans="1:27" s="86" customFormat="1" ht="12" customHeight="1" x14ac:dyDescent="0.15">
      <c r="A41" s="41" t="s">
        <v>63</v>
      </c>
      <c r="B41" s="174">
        <v>1595</v>
      </c>
      <c r="C41" s="175">
        <v>1692</v>
      </c>
      <c r="D41" s="42">
        <f t="shared" si="0"/>
        <v>3287</v>
      </c>
      <c r="E41" s="174">
        <v>96</v>
      </c>
      <c r="F41" s="175">
        <v>97</v>
      </c>
      <c r="G41" s="42">
        <f t="shared" si="1"/>
        <v>193</v>
      </c>
      <c r="H41" s="174">
        <v>268</v>
      </c>
      <c r="I41" s="175">
        <v>377</v>
      </c>
      <c r="J41" s="42">
        <f t="shared" si="2"/>
        <v>645</v>
      </c>
      <c r="K41" s="174">
        <v>5</v>
      </c>
      <c r="L41" s="175">
        <v>7</v>
      </c>
      <c r="M41" s="42">
        <f t="shared" si="3"/>
        <v>12</v>
      </c>
      <c r="N41" s="174">
        <v>593</v>
      </c>
      <c r="O41" s="175">
        <v>576</v>
      </c>
      <c r="P41" s="42">
        <f t="shared" si="4"/>
        <v>1169</v>
      </c>
      <c r="Q41" s="105">
        <f t="shared" si="10"/>
        <v>962</v>
      </c>
      <c r="R41" s="106">
        <f t="shared" si="10"/>
        <v>1057</v>
      </c>
      <c r="S41" s="43">
        <f t="shared" si="5"/>
        <v>2019</v>
      </c>
      <c r="T41" s="107">
        <f t="shared" si="7"/>
        <v>60.313479623824449</v>
      </c>
      <c r="U41" s="108">
        <f t="shared" si="7"/>
        <v>62.470449172576835</v>
      </c>
      <c r="V41" s="109">
        <f t="shared" si="7"/>
        <v>61.423790690599333</v>
      </c>
      <c r="W41" s="107">
        <f t="shared" si="8"/>
        <v>37.837837837837839</v>
      </c>
      <c r="X41" s="108">
        <f t="shared" si="8"/>
        <v>44.843897824030279</v>
      </c>
      <c r="Y41" s="110">
        <f t="shared" si="8"/>
        <v>41.505695889053989</v>
      </c>
      <c r="Z41" s="73" t="s">
        <v>20</v>
      </c>
      <c r="AA41" s="44">
        <v>1</v>
      </c>
    </row>
    <row r="42" spans="1:27" ht="12" customHeight="1" x14ac:dyDescent="0.15">
      <c r="A42" s="11" t="s">
        <v>64</v>
      </c>
      <c r="B42" s="176">
        <v>738</v>
      </c>
      <c r="C42" s="177">
        <v>833</v>
      </c>
      <c r="D42" s="1">
        <f t="shared" si="0"/>
        <v>1571</v>
      </c>
      <c r="E42" s="176">
        <v>41</v>
      </c>
      <c r="F42" s="177">
        <v>45</v>
      </c>
      <c r="G42" s="1">
        <f t="shared" si="1"/>
        <v>86</v>
      </c>
      <c r="H42" s="176">
        <v>165</v>
      </c>
      <c r="I42" s="177">
        <v>222</v>
      </c>
      <c r="J42" s="1">
        <f t="shared" si="2"/>
        <v>387</v>
      </c>
      <c r="K42" s="176">
        <v>8</v>
      </c>
      <c r="L42" s="177">
        <v>8</v>
      </c>
      <c r="M42" s="1">
        <f t="shared" si="3"/>
        <v>16</v>
      </c>
      <c r="N42" s="176">
        <v>247</v>
      </c>
      <c r="O42" s="177">
        <v>237</v>
      </c>
      <c r="P42" s="1">
        <f t="shared" si="4"/>
        <v>484</v>
      </c>
      <c r="Q42" s="87">
        <f t="shared" si="10"/>
        <v>461</v>
      </c>
      <c r="R42" s="88">
        <f t="shared" si="10"/>
        <v>512</v>
      </c>
      <c r="S42" s="2">
        <f t="shared" si="5"/>
        <v>973</v>
      </c>
      <c r="T42" s="89">
        <f t="shared" si="7"/>
        <v>62.46612466124661</v>
      </c>
      <c r="U42" s="90">
        <f t="shared" si="7"/>
        <v>61.464585834333732</v>
      </c>
      <c r="V42" s="91">
        <f t="shared" si="7"/>
        <v>61.935073201782309</v>
      </c>
      <c r="W42" s="89">
        <f t="shared" si="8"/>
        <v>44.685466377440349</v>
      </c>
      <c r="X42" s="90">
        <f t="shared" si="8"/>
        <v>52.1484375</v>
      </c>
      <c r="Y42" s="92">
        <f t="shared" si="8"/>
        <v>48.612538540596098</v>
      </c>
      <c r="Z42" s="70" t="s">
        <v>20</v>
      </c>
      <c r="AA42" s="17">
        <f>AA41+1</f>
        <v>2</v>
      </c>
    </row>
    <row r="43" spans="1:27" s="86" customFormat="1" ht="12" customHeight="1" x14ac:dyDescent="0.15">
      <c r="A43" s="37" t="s">
        <v>65</v>
      </c>
      <c r="B43" s="178">
        <v>500</v>
      </c>
      <c r="C43" s="179">
        <v>531</v>
      </c>
      <c r="D43" s="38">
        <f t="shared" si="0"/>
        <v>1031</v>
      </c>
      <c r="E43" s="178">
        <v>35</v>
      </c>
      <c r="F43" s="179">
        <v>30</v>
      </c>
      <c r="G43" s="38">
        <f t="shared" si="1"/>
        <v>65</v>
      </c>
      <c r="H43" s="178">
        <v>67</v>
      </c>
      <c r="I43" s="179">
        <v>85</v>
      </c>
      <c r="J43" s="38">
        <f t="shared" si="2"/>
        <v>152</v>
      </c>
      <c r="K43" s="178">
        <v>2</v>
      </c>
      <c r="L43" s="179">
        <v>2</v>
      </c>
      <c r="M43" s="38">
        <f t="shared" si="3"/>
        <v>4</v>
      </c>
      <c r="N43" s="178">
        <v>258</v>
      </c>
      <c r="O43" s="179">
        <v>252</v>
      </c>
      <c r="P43" s="38">
        <f t="shared" si="4"/>
        <v>510</v>
      </c>
      <c r="Q43" s="93">
        <f t="shared" si="10"/>
        <v>362</v>
      </c>
      <c r="R43" s="94">
        <f t="shared" si="10"/>
        <v>369</v>
      </c>
      <c r="S43" s="39">
        <f t="shared" si="5"/>
        <v>731</v>
      </c>
      <c r="T43" s="95">
        <f t="shared" si="7"/>
        <v>72.399999999999991</v>
      </c>
      <c r="U43" s="96">
        <f t="shared" si="7"/>
        <v>69.491525423728817</v>
      </c>
      <c r="V43" s="97">
        <f t="shared" si="7"/>
        <v>70.902036857419986</v>
      </c>
      <c r="W43" s="95">
        <f t="shared" si="8"/>
        <v>28.176795580110497</v>
      </c>
      <c r="X43" s="96">
        <f t="shared" si="8"/>
        <v>31.165311653116529</v>
      </c>
      <c r="Y43" s="98">
        <f t="shared" si="8"/>
        <v>29.685362517099861</v>
      </c>
      <c r="Z43" s="71" t="s">
        <v>20</v>
      </c>
      <c r="AA43" s="40">
        <f>AA42+1</f>
        <v>3</v>
      </c>
    </row>
    <row r="44" spans="1:27" ht="12" customHeight="1" x14ac:dyDescent="0.15">
      <c r="A44" s="11" t="s">
        <v>66</v>
      </c>
      <c r="B44" s="176">
        <v>989</v>
      </c>
      <c r="C44" s="177">
        <v>991</v>
      </c>
      <c r="D44" s="1">
        <f t="shared" si="0"/>
        <v>1980</v>
      </c>
      <c r="E44" s="176">
        <v>74</v>
      </c>
      <c r="F44" s="177">
        <v>72</v>
      </c>
      <c r="G44" s="1">
        <f t="shared" si="1"/>
        <v>146</v>
      </c>
      <c r="H44" s="176">
        <v>147</v>
      </c>
      <c r="I44" s="177">
        <v>215</v>
      </c>
      <c r="J44" s="1">
        <f t="shared" si="2"/>
        <v>362</v>
      </c>
      <c r="K44" s="176">
        <v>5</v>
      </c>
      <c r="L44" s="177">
        <v>2</v>
      </c>
      <c r="M44" s="1">
        <f t="shared" si="3"/>
        <v>7</v>
      </c>
      <c r="N44" s="176">
        <v>345</v>
      </c>
      <c r="O44" s="177">
        <v>302</v>
      </c>
      <c r="P44" s="1">
        <f t="shared" si="4"/>
        <v>647</v>
      </c>
      <c r="Q44" s="87">
        <f t="shared" si="10"/>
        <v>571</v>
      </c>
      <c r="R44" s="88">
        <f t="shared" si="10"/>
        <v>591</v>
      </c>
      <c r="S44" s="2">
        <f t="shared" si="5"/>
        <v>1162</v>
      </c>
      <c r="T44" s="89">
        <f t="shared" si="7"/>
        <v>57.735085945399391</v>
      </c>
      <c r="U44" s="90">
        <f t="shared" si="7"/>
        <v>59.636730575176585</v>
      </c>
      <c r="V44" s="91">
        <f t="shared" si="7"/>
        <v>58.686868686868685</v>
      </c>
      <c r="W44" s="89">
        <f t="shared" si="8"/>
        <v>38.704028021015766</v>
      </c>
      <c r="X44" s="90">
        <f t="shared" si="8"/>
        <v>48.561759729272417</v>
      </c>
      <c r="Y44" s="92">
        <f t="shared" si="8"/>
        <v>43.717728055077451</v>
      </c>
      <c r="Z44" s="70" t="s">
        <v>20</v>
      </c>
      <c r="AA44" s="17">
        <f>AA43+1</f>
        <v>4</v>
      </c>
    </row>
    <row r="45" spans="1:27" s="86" customFormat="1" ht="12" customHeight="1" x14ac:dyDescent="0.15">
      <c r="A45" s="45" t="s">
        <v>67</v>
      </c>
      <c r="B45" s="180">
        <v>1086</v>
      </c>
      <c r="C45" s="181">
        <v>1054</v>
      </c>
      <c r="D45" s="46">
        <f t="shared" si="0"/>
        <v>2140</v>
      </c>
      <c r="E45" s="180">
        <v>69</v>
      </c>
      <c r="F45" s="181">
        <v>69</v>
      </c>
      <c r="G45" s="46">
        <f t="shared" si="1"/>
        <v>138</v>
      </c>
      <c r="H45" s="180">
        <v>188</v>
      </c>
      <c r="I45" s="181">
        <v>257</v>
      </c>
      <c r="J45" s="46">
        <f t="shared" si="2"/>
        <v>445</v>
      </c>
      <c r="K45" s="180">
        <v>6</v>
      </c>
      <c r="L45" s="181">
        <v>2</v>
      </c>
      <c r="M45" s="46">
        <f t="shared" si="3"/>
        <v>8</v>
      </c>
      <c r="N45" s="180">
        <v>303</v>
      </c>
      <c r="O45" s="181">
        <v>248</v>
      </c>
      <c r="P45" s="46">
        <f t="shared" si="4"/>
        <v>551</v>
      </c>
      <c r="Q45" s="111">
        <f t="shared" si="10"/>
        <v>566</v>
      </c>
      <c r="R45" s="112">
        <f t="shared" si="10"/>
        <v>576</v>
      </c>
      <c r="S45" s="47">
        <f t="shared" si="5"/>
        <v>1142</v>
      </c>
      <c r="T45" s="113">
        <f t="shared" si="7"/>
        <v>52.117863720073665</v>
      </c>
      <c r="U45" s="114">
        <f t="shared" si="7"/>
        <v>54.648956356736242</v>
      </c>
      <c r="V45" s="115">
        <f t="shared" si="7"/>
        <v>53.364485981308405</v>
      </c>
      <c r="W45" s="113">
        <f t="shared" si="8"/>
        <v>45.406360424028271</v>
      </c>
      <c r="X45" s="114">
        <f t="shared" si="8"/>
        <v>56.597222222222221</v>
      </c>
      <c r="Y45" s="116">
        <f t="shared" si="8"/>
        <v>51.050788091068299</v>
      </c>
      <c r="Z45" s="74" t="s">
        <v>20</v>
      </c>
      <c r="AA45" s="48">
        <f>AA44+1</f>
        <v>5</v>
      </c>
    </row>
    <row r="46" spans="1:27" ht="12" customHeight="1" x14ac:dyDescent="0.15">
      <c r="A46" s="13" t="s">
        <v>68</v>
      </c>
      <c r="B46" s="182">
        <v>424</v>
      </c>
      <c r="C46" s="183">
        <v>431</v>
      </c>
      <c r="D46" s="28">
        <f t="shared" si="0"/>
        <v>855</v>
      </c>
      <c r="E46" s="182">
        <v>20</v>
      </c>
      <c r="F46" s="183">
        <v>23</v>
      </c>
      <c r="G46" s="28">
        <f t="shared" si="1"/>
        <v>43</v>
      </c>
      <c r="H46" s="182">
        <v>62</v>
      </c>
      <c r="I46" s="183">
        <v>75</v>
      </c>
      <c r="J46" s="28">
        <f t="shared" si="2"/>
        <v>137</v>
      </c>
      <c r="K46" s="182">
        <v>5</v>
      </c>
      <c r="L46" s="183">
        <v>0</v>
      </c>
      <c r="M46" s="28">
        <f t="shared" si="3"/>
        <v>5</v>
      </c>
      <c r="N46" s="182">
        <v>181</v>
      </c>
      <c r="O46" s="183">
        <v>168</v>
      </c>
      <c r="P46" s="28">
        <f t="shared" si="4"/>
        <v>349</v>
      </c>
      <c r="Q46" s="117">
        <f t="shared" si="10"/>
        <v>268</v>
      </c>
      <c r="R46" s="118">
        <f t="shared" si="10"/>
        <v>266</v>
      </c>
      <c r="S46" s="29">
        <f t="shared" si="5"/>
        <v>534</v>
      </c>
      <c r="T46" s="119">
        <f t="shared" si="7"/>
        <v>63.20754716981132</v>
      </c>
      <c r="U46" s="120">
        <f t="shared" si="7"/>
        <v>61.716937354988403</v>
      </c>
      <c r="V46" s="121">
        <f t="shared" si="7"/>
        <v>62.456140350877199</v>
      </c>
      <c r="W46" s="119">
        <f t="shared" si="8"/>
        <v>30.597014925373134</v>
      </c>
      <c r="X46" s="120">
        <f t="shared" si="8"/>
        <v>36.84210526315789</v>
      </c>
      <c r="Y46" s="122">
        <f t="shared" si="8"/>
        <v>33.707865168539328</v>
      </c>
      <c r="Z46" s="75" t="s">
        <v>21</v>
      </c>
      <c r="AA46" s="19">
        <v>1</v>
      </c>
    </row>
    <row r="47" spans="1:27" s="86" customFormat="1" ht="12" customHeight="1" x14ac:dyDescent="0.15">
      <c r="A47" s="37" t="s">
        <v>69</v>
      </c>
      <c r="B47" s="178">
        <v>181</v>
      </c>
      <c r="C47" s="179">
        <v>189</v>
      </c>
      <c r="D47" s="38">
        <f t="shared" si="0"/>
        <v>370</v>
      </c>
      <c r="E47" s="178">
        <v>14</v>
      </c>
      <c r="F47" s="179">
        <v>9</v>
      </c>
      <c r="G47" s="38">
        <f t="shared" si="1"/>
        <v>23</v>
      </c>
      <c r="H47" s="178">
        <v>23</v>
      </c>
      <c r="I47" s="179">
        <v>37</v>
      </c>
      <c r="J47" s="38">
        <f t="shared" si="2"/>
        <v>60</v>
      </c>
      <c r="K47" s="178">
        <v>0</v>
      </c>
      <c r="L47" s="179">
        <v>0</v>
      </c>
      <c r="M47" s="38">
        <f t="shared" si="3"/>
        <v>0</v>
      </c>
      <c r="N47" s="178">
        <v>101</v>
      </c>
      <c r="O47" s="179">
        <v>88</v>
      </c>
      <c r="P47" s="38">
        <f t="shared" si="4"/>
        <v>189</v>
      </c>
      <c r="Q47" s="93">
        <f t="shared" si="10"/>
        <v>138</v>
      </c>
      <c r="R47" s="94">
        <f t="shared" si="10"/>
        <v>134</v>
      </c>
      <c r="S47" s="39">
        <f t="shared" si="5"/>
        <v>272</v>
      </c>
      <c r="T47" s="95">
        <f t="shared" si="7"/>
        <v>76.243093922651937</v>
      </c>
      <c r="U47" s="96">
        <f t="shared" si="7"/>
        <v>70.899470899470899</v>
      </c>
      <c r="V47" s="97">
        <f t="shared" si="7"/>
        <v>73.513513513513516</v>
      </c>
      <c r="W47" s="95">
        <f t="shared" si="8"/>
        <v>26.811594202898554</v>
      </c>
      <c r="X47" s="96">
        <f t="shared" si="8"/>
        <v>34.328358208955223</v>
      </c>
      <c r="Y47" s="98">
        <f t="shared" si="8"/>
        <v>30.514705882352942</v>
      </c>
      <c r="Z47" s="71" t="s">
        <v>21</v>
      </c>
      <c r="AA47" s="40">
        <f t="shared" ref="AA47:AA60" si="11">AA46+1</f>
        <v>2</v>
      </c>
    </row>
    <row r="48" spans="1:27" ht="12" customHeight="1" x14ac:dyDescent="0.15">
      <c r="A48" s="11" t="s">
        <v>70</v>
      </c>
      <c r="B48" s="176">
        <v>203</v>
      </c>
      <c r="C48" s="177">
        <v>201</v>
      </c>
      <c r="D48" s="1">
        <f t="shared" si="0"/>
        <v>404</v>
      </c>
      <c r="E48" s="176">
        <v>12</v>
      </c>
      <c r="F48" s="177">
        <v>15</v>
      </c>
      <c r="G48" s="1">
        <f t="shared" si="1"/>
        <v>27</v>
      </c>
      <c r="H48" s="176">
        <v>29</v>
      </c>
      <c r="I48" s="177">
        <v>44</v>
      </c>
      <c r="J48" s="1">
        <f t="shared" si="2"/>
        <v>73</v>
      </c>
      <c r="K48" s="176">
        <v>0</v>
      </c>
      <c r="L48" s="177">
        <v>1</v>
      </c>
      <c r="M48" s="1">
        <f t="shared" si="3"/>
        <v>1</v>
      </c>
      <c r="N48" s="176">
        <v>109</v>
      </c>
      <c r="O48" s="177">
        <v>80</v>
      </c>
      <c r="P48" s="1">
        <f t="shared" si="4"/>
        <v>189</v>
      </c>
      <c r="Q48" s="87">
        <f t="shared" si="10"/>
        <v>150</v>
      </c>
      <c r="R48" s="88">
        <f t="shared" si="10"/>
        <v>140</v>
      </c>
      <c r="S48" s="2">
        <f t="shared" si="5"/>
        <v>290</v>
      </c>
      <c r="T48" s="89">
        <f t="shared" si="7"/>
        <v>73.891625615763544</v>
      </c>
      <c r="U48" s="90">
        <f t="shared" si="7"/>
        <v>69.651741293532339</v>
      </c>
      <c r="V48" s="91">
        <f t="shared" si="7"/>
        <v>71.78217821782178</v>
      </c>
      <c r="W48" s="89">
        <f t="shared" si="8"/>
        <v>27.333333333333332</v>
      </c>
      <c r="X48" s="90">
        <f t="shared" si="8"/>
        <v>42.142857142857146</v>
      </c>
      <c r="Y48" s="92">
        <f t="shared" si="8"/>
        <v>34.482758620689658</v>
      </c>
      <c r="Z48" s="70" t="s">
        <v>21</v>
      </c>
      <c r="AA48" s="17">
        <f t="shared" si="11"/>
        <v>3</v>
      </c>
    </row>
    <row r="49" spans="1:27" s="86" customFormat="1" ht="12" customHeight="1" x14ac:dyDescent="0.15">
      <c r="A49" s="37" t="s">
        <v>71</v>
      </c>
      <c r="B49" s="178">
        <v>255</v>
      </c>
      <c r="C49" s="179">
        <v>282</v>
      </c>
      <c r="D49" s="38">
        <f t="shared" si="0"/>
        <v>537</v>
      </c>
      <c r="E49" s="178">
        <v>35</v>
      </c>
      <c r="F49" s="179">
        <v>27</v>
      </c>
      <c r="G49" s="38">
        <f t="shared" si="1"/>
        <v>62</v>
      </c>
      <c r="H49" s="178">
        <v>30</v>
      </c>
      <c r="I49" s="179">
        <v>61</v>
      </c>
      <c r="J49" s="38">
        <f t="shared" si="2"/>
        <v>91</v>
      </c>
      <c r="K49" s="178">
        <v>0</v>
      </c>
      <c r="L49" s="179">
        <v>1</v>
      </c>
      <c r="M49" s="38">
        <f t="shared" si="3"/>
        <v>1</v>
      </c>
      <c r="N49" s="178">
        <v>115</v>
      </c>
      <c r="O49" s="179">
        <v>101</v>
      </c>
      <c r="P49" s="38">
        <f t="shared" si="4"/>
        <v>216</v>
      </c>
      <c r="Q49" s="93">
        <f t="shared" si="10"/>
        <v>180</v>
      </c>
      <c r="R49" s="94">
        <f t="shared" si="10"/>
        <v>190</v>
      </c>
      <c r="S49" s="39">
        <f t="shared" si="5"/>
        <v>370</v>
      </c>
      <c r="T49" s="95">
        <f t="shared" si="7"/>
        <v>70.588235294117652</v>
      </c>
      <c r="U49" s="96">
        <f t="shared" si="7"/>
        <v>67.37588652482269</v>
      </c>
      <c r="V49" s="97">
        <f t="shared" si="7"/>
        <v>68.901303538175057</v>
      </c>
      <c r="W49" s="95">
        <f t="shared" si="8"/>
        <v>36.111111111111107</v>
      </c>
      <c r="X49" s="96">
        <f t="shared" si="8"/>
        <v>46.315789473684212</v>
      </c>
      <c r="Y49" s="98">
        <f t="shared" si="8"/>
        <v>41.351351351351354</v>
      </c>
      <c r="Z49" s="71" t="s">
        <v>21</v>
      </c>
      <c r="AA49" s="40">
        <f t="shared" si="11"/>
        <v>4</v>
      </c>
    </row>
    <row r="50" spans="1:27" ht="12" customHeight="1" x14ac:dyDescent="0.15">
      <c r="A50" s="11" t="s">
        <v>72</v>
      </c>
      <c r="B50" s="176">
        <v>510</v>
      </c>
      <c r="C50" s="177">
        <v>543</v>
      </c>
      <c r="D50" s="1">
        <f t="shared" si="0"/>
        <v>1053</v>
      </c>
      <c r="E50" s="176">
        <v>40</v>
      </c>
      <c r="F50" s="177">
        <v>40</v>
      </c>
      <c r="G50" s="1">
        <f t="shared" si="1"/>
        <v>80</v>
      </c>
      <c r="H50" s="176">
        <v>107</v>
      </c>
      <c r="I50" s="177">
        <v>145</v>
      </c>
      <c r="J50" s="1">
        <f t="shared" si="2"/>
        <v>252</v>
      </c>
      <c r="K50" s="176">
        <v>2</v>
      </c>
      <c r="L50" s="177">
        <v>0</v>
      </c>
      <c r="M50" s="1">
        <f t="shared" si="3"/>
        <v>2</v>
      </c>
      <c r="N50" s="176">
        <v>187</v>
      </c>
      <c r="O50" s="177">
        <v>172</v>
      </c>
      <c r="P50" s="1">
        <f t="shared" si="4"/>
        <v>359</v>
      </c>
      <c r="Q50" s="87">
        <f t="shared" si="10"/>
        <v>336</v>
      </c>
      <c r="R50" s="88">
        <f t="shared" si="10"/>
        <v>357</v>
      </c>
      <c r="S50" s="2">
        <f t="shared" si="5"/>
        <v>693</v>
      </c>
      <c r="T50" s="89">
        <f t="shared" si="7"/>
        <v>65.882352941176464</v>
      </c>
      <c r="U50" s="90">
        <f t="shared" si="7"/>
        <v>65.745856353591165</v>
      </c>
      <c r="V50" s="91">
        <f t="shared" si="7"/>
        <v>65.811965811965806</v>
      </c>
      <c r="W50" s="89">
        <f t="shared" si="8"/>
        <v>43.75</v>
      </c>
      <c r="X50" s="90">
        <f t="shared" si="8"/>
        <v>51.820728291316534</v>
      </c>
      <c r="Y50" s="92">
        <f t="shared" si="8"/>
        <v>47.907647907647913</v>
      </c>
      <c r="Z50" s="70" t="s">
        <v>21</v>
      </c>
      <c r="AA50" s="17">
        <f t="shared" si="11"/>
        <v>5</v>
      </c>
    </row>
    <row r="51" spans="1:27" s="86" customFormat="1" ht="12" customHeight="1" x14ac:dyDescent="0.15">
      <c r="A51" s="37" t="s">
        <v>73</v>
      </c>
      <c r="B51" s="178">
        <v>1307</v>
      </c>
      <c r="C51" s="179">
        <v>1410</v>
      </c>
      <c r="D51" s="38">
        <f t="shared" si="0"/>
        <v>2717</v>
      </c>
      <c r="E51" s="178">
        <v>98</v>
      </c>
      <c r="F51" s="179">
        <v>88</v>
      </c>
      <c r="G51" s="38">
        <f t="shared" si="1"/>
        <v>186</v>
      </c>
      <c r="H51" s="178">
        <v>230</v>
      </c>
      <c r="I51" s="179">
        <v>333</v>
      </c>
      <c r="J51" s="38">
        <f t="shared" si="2"/>
        <v>563</v>
      </c>
      <c r="K51" s="178">
        <v>1</v>
      </c>
      <c r="L51" s="179">
        <v>5</v>
      </c>
      <c r="M51" s="38">
        <f t="shared" si="3"/>
        <v>6</v>
      </c>
      <c r="N51" s="178">
        <v>489</v>
      </c>
      <c r="O51" s="179">
        <v>436</v>
      </c>
      <c r="P51" s="38">
        <f t="shared" si="4"/>
        <v>925</v>
      </c>
      <c r="Q51" s="93">
        <f t="shared" si="10"/>
        <v>818</v>
      </c>
      <c r="R51" s="94">
        <f t="shared" si="10"/>
        <v>862</v>
      </c>
      <c r="S51" s="39">
        <f t="shared" si="5"/>
        <v>1680</v>
      </c>
      <c r="T51" s="95">
        <f t="shared" si="7"/>
        <v>62.586074980872233</v>
      </c>
      <c r="U51" s="96">
        <f t="shared" si="7"/>
        <v>61.134751773049643</v>
      </c>
      <c r="V51" s="97">
        <f t="shared" si="7"/>
        <v>61.832903938167092</v>
      </c>
      <c r="W51" s="95">
        <f t="shared" si="8"/>
        <v>40.097799511002449</v>
      </c>
      <c r="X51" s="96">
        <f t="shared" si="8"/>
        <v>48.839907192575403</v>
      </c>
      <c r="Y51" s="98">
        <f t="shared" si="8"/>
        <v>44.583333333333336</v>
      </c>
      <c r="Z51" s="71" t="s">
        <v>21</v>
      </c>
      <c r="AA51" s="40">
        <f t="shared" si="11"/>
        <v>6</v>
      </c>
    </row>
    <row r="52" spans="1:27" ht="12" customHeight="1" x14ac:dyDescent="0.15">
      <c r="A52" s="11" t="s">
        <v>74</v>
      </c>
      <c r="B52" s="176">
        <v>640</v>
      </c>
      <c r="C52" s="177">
        <v>636</v>
      </c>
      <c r="D52" s="1">
        <f t="shared" si="0"/>
        <v>1276</v>
      </c>
      <c r="E52" s="176">
        <v>47</v>
      </c>
      <c r="F52" s="177">
        <v>45</v>
      </c>
      <c r="G52" s="1">
        <f t="shared" si="1"/>
        <v>92</v>
      </c>
      <c r="H52" s="176">
        <v>89</v>
      </c>
      <c r="I52" s="177">
        <v>140</v>
      </c>
      <c r="J52" s="1">
        <f t="shared" si="2"/>
        <v>229</v>
      </c>
      <c r="K52" s="176">
        <v>3</v>
      </c>
      <c r="L52" s="177">
        <v>2</v>
      </c>
      <c r="M52" s="1">
        <f t="shared" si="3"/>
        <v>5</v>
      </c>
      <c r="N52" s="176">
        <v>258</v>
      </c>
      <c r="O52" s="177">
        <v>217</v>
      </c>
      <c r="P52" s="1">
        <f t="shared" si="4"/>
        <v>475</v>
      </c>
      <c r="Q52" s="87">
        <f t="shared" si="10"/>
        <v>397</v>
      </c>
      <c r="R52" s="88">
        <f t="shared" si="10"/>
        <v>404</v>
      </c>
      <c r="S52" s="2">
        <f t="shared" si="5"/>
        <v>801</v>
      </c>
      <c r="T52" s="89">
        <f t="shared" si="7"/>
        <v>62.031250000000007</v>
      </c>
      <c r="U52" s="90">
        <f t="shared" si="7"/>
        <v>63.522012578616348</v>
      </c>
      <c r="V52" s="91">
        <f t="shared" si="7"/>
        <v>62.774294670846395</v>
      </c>
      <c r="W52" s="89">
        <f t="shared" si="8"/>
        <v>34.256926952141058</v>
      </c>
      <c r="X52" s="90">
        <f t="shared" si="8"/>
        <v>45.792079207920793</v>
      </c>
      <c r="Y52" s="92">
        <f t="shared" si="8"/>
        <v>40.074906367041194</v>
      </c>
      <c r="Z52" s="70" t="s">
        <v>21</v>
      </c>
      <c r="AA52" s="17">
        <f t="shared" si="11"/>
        <v>7</v>
      </c>
    </row>
    <row r="53" spans="1:27" s="86" customFormat="1" ht="12" customHeight="1" x14ac:dyDescent="0.15">
      <c r="A53" s="37" t="s">
        <v>75</v>
      </c>
      <c r="B53" s="178">
        <v>81</v>
      </c>
      <c r="C53" s="179">
        <v>96</v>
      </c>
      <c r="D53" s="38">
        <f t="shared" si="0"/>
        <v>177</v>
      </c>
      <c r="E53" s="178">
        <v>6</v>
      </c>
      <c r="F53" s="179">
        <v>5</v>
      </c>
      <c r="G53" s="38">
        <f t="shared" si="1"/>
        <v>11</v>
      </c>
      <c r="H53" s="178">
        <v>17</v>
      </c>
      <c r="I53" s="179">
        <v>20</v>
      </c>
      <c r="J53" s="38">
        <f t="shared" si="2"/>
        <v>37</v>
      </c>
      <c r="K53" s="178">
        <v>1</v>
      </c>
      <c r="L53" s="179">
        <v>0</v>
      </c>
      <c r="M53" s="38">
        <f t="shared" si="3"/>
        <v>1</v>
      </c>
      <c r="N53" s="178">
        <v>35</v>
      </c>
      <c r="O53" s="179">
        <v>50</v>
      </c>
      <c r="P53" s="38">
        <f t="shared" si="4"/>
        <v>85</v>
      </c>
      <c r="Q53" s="93">
        <f t="shared" si="10"/>
        <v>59</v>
      </c>
      <c r="R53" s="94">
        <f t="shared" si="10"/>
        <v>75</v>
      </c>
      <c r="S53" s="39">
        <f t="shared" si="5"/>
        <v>134</v>
      </c>
      <c r="T53" s="95">
        <f t="shared" si="7"/>
        <v>72.839506172839506</v>
      </c>
      <c r="U53" s="96">
        <f t="shared" si="7"/>
        <v>78.125</v>
      </c>
      <c r="V53" s="97">
        <f t="shared" si="7"/>
        <v>75.706214689265536</v>
      </c>
      <c r="W53" s="95">
        <f t="shared" si="8"/>
        <v>38.983050847457626</v>
      </c>
      <c r="X53" s="96">
        <f t="shared" si="8"/>
        <v>33.333333333333329</v>
      </c>
      <c r="Y53" s="98">
        <f t="shared" si="8"/>
        <v>35.820895522388057</v>
      </c>
      <c r="Z53" s="71" t="s">
        <v>21</v>
      </c>
      <c r="AA53" s="40">
        <f t="shared" si="11"/>
        <v>8</v>
      </c>
    </row>
    <row r="54" spans="1:27" ht="12" customHeight="1" x14ac:dyDescent="0.15">
      <c r="A54" s="11" t="s">
        <v>76</v>
      </c>
      <c r="B54" s="176">
        <v>445</v>
      </c>
      <c r="C54" s="177">
        <v>495</v>
      </c>
      <c r="D54" s="1">
        <f t="shared" si="0"/>
        <v>940</v>
      </c>
      <c r="E54" s="176">
        <v>44</v>
      </c>
      <c r="F54" s="177">
        <v>22</v>
      </c>
      <c r="G54" s="1">
        <f t="shared" si="1"/>
        <v>66</v>
      </c>
      <c r="H54" s="176">
        <v>106</v>
      </c>
      <c r="I54" s="177">
        <v>144</v>
      </c>
      <c r="J54" s="1">
        <f t="shared" si="2"/>
        <v>250</v>
      </c>
      <c r="K54" s="176">
        <v>2</v>
      </c>
      <c r="L54" s="177">
        <v>2</v>
      </c>
      <c r="M54" s="1">
        <f t="shared" si="3"/>
        <v>4</v>
      </c>
      <c r="N54" s="176">
        <v>184</v>
      </c>
      <c r="O54" s="177">
        <v>189</v>
      </c>
      <c r="P54" s="1">
        <f t="shared" si="4"/>
        <v>373</v>
      </c>
      <c r="Q54" s="87">
        <f t="shared" si="10"/>
        <v>336</v>
      </c>
      <c r="R54" s="88">
        <f t="shared" si="10"/>
        <v>357</v>
      </c>
      <c r="S54" s="2">
        <f t="shared" si="5"/>
        <v>693</v>
      </c>
      <c r="T54" s="89">
        <f t="shared" si="7"/>
        <v>75.50561797752809</v>
      </c>
      <c r="U54" s="90">
        <f t="shared" si="7"/>
        <v>72.121212121212125</v>
      </c>
      <c r="V54" s="91">
        <f t="shared" si="7"/>
        <v>73.723404255319153</v>
      </c>
      <c r="W54" s="89">
        <f t="shared" si="8"/>
        <v>44.642857142857146</v>
      </c>
      <c r="X54" s="90">
        <f t="shared" si="8"/>
        <v>46.498599439775909</v>
      </c>
      <c r="Y54" s="92">
        <f t="shared" si="8"/>
        <v>45.5988455988456</v>
      </c>
      <c r="Z54" s="70" t="s">
        <v>21</v>
      </c>
      <c r="AA54" s="17">
        <f t="shared" si="11"/>
        <v>9</v>
      </c>
    </row>
    <row r="55" spans="1:27" s="86" customFormat="1" ht="12" customHeight="1" x14ac:dyDescent="0.15">
      <c r="A55" s="37" t="s">
        <v>77</v>
      </c>
      <c r="B55" s="178">
        <v>103</v>
      </c>
      <c r="C55" s="179">
        <v>100</v>
      </c>
      <c r="D55" s="38">
        <f t="shared" si="0"/>
        <v>203</v>
      </c>
      <c r="E55" s="178">
        <v>14</v>
      </c>
      <c r="F55" s="179">
        <v>12</v>
      </c>
      <c r="G55" s="38">
        <f t="shared" si="1"/>
        <v>26</v>
      </c>
      <c r="H55" s="178">
        <v>17</v>
      </c>
      <c r="I55" s="179">
        <v>29</v>
      </c>
      <c r="J55" s="38">
        <f t="shared" si="2"/>
        <v>46</v>
      </c>
      <c r="K55" s="178">
        <v>0</v>
      </c>
      <c r="L55" s="179">
        <v>0</v>
      </c>
      <c r="M55" s="38">
        <f t="shared" si="3"/>
        <v>0</v>
      </c>
      <c r="N55" s="178">
        <v>56</v>
      </c>
      <c r="O55" s="179">
        <v>33</v>
      </c>
      <c r="P55" s="38">
        <f t="shared" si="4"/>
        <v>89</v>
      </c>
      <c r="Q55" s="93">
        <f t="shared" si="10"/>
        <v>87</v>
      </c>
      <c r="R55" s="94">
        <f t="shared" si="10"/>
        <v>74</v>
      </c>
      <c r="S55" s="39">
        <f t="shared" si="5"/>
        <v>161</v>
      </c>
      <c r="T55" s="95">
        <f t="shared" si="7"/>
        <v>84.466019417475721</v>
      </c>
      <c r="U55" s="96">
        <f t="shared" si="7"/>
        <v>74</v>
      </c>
      <c r="V55" s="97">
        <f t="shared" si="7"/>
        <v>79.310344827586206</v>
      </c>
      <c r="W55" s="95">
        <f t="shared" si="8"/>
        <v>35.632183908045981</v>
      </c>
      <c r="X55" s="96">
        <f t="shared" si="8"/>
        <v>55.405405405405403</v>
      </c>
      <c r="Y55" s="98">
        <f t="shared" si="8"/>
        <v>44.720496894409941</v>
      </c>
      <c r="Z55" s="71" t="s">
        <v>21</v>
      </c>
      <c r="AA55" s="40">
        <f t="shared" si="11"/>
        <v>10</v>
      </c>
    </row>
    <row r="56" spans="1:27" ht="12" customHeight="1" x14ac:dyDescent="0.15">
      <c r="A56" s="11" t="s">
        <v>78</v>
      </c>
      <c r="B56" s="176">
        <v>203</v>
      </c>
      <c r="C56" s="177">
        <v>223</v>
      </c>
      <c r="D56" s="1">
        <f t="shared" si="0"/>
        <v>426</v>
      </c>
      <c r="E56" s="176">
        <v>16</v>
      </c>
      <c r="F56" s="177">
        <v>28</v>
      </c>
      <c r="G56" s="1">
        <f t="shared" si="1"/>
        <v>44</v>
      </c>
      <c r="H56" s="176">
        <v>36</v>
      </c>
      <c r="I56" s="177">
        <v>49</v>
      </c>
      <c r="J56" s="1">
        <f t="shared" si="2"/>
        <v>85</v>
      </c>
      <c r="K56" s="176">
        <v>0</v>
      </c>
      <c r="L56" s="177">
        <v>1</v>
      </c>
      <c r="M56" s="1">
        <f t="shared" si="3"/>
        <v>1</v>
      </c>
      <c r="N56" s="176">
        <v>87</v>
      </c>
      <c r="O56" s="177">
        <v>79</v>
      </c>
      <c r="P56" s="1">
        <f t="shared" si="4"/>
        <v>166</v>
      </c>
      <c r="Q56" s="87">
        <f t="shared" si="10"/>
        <v>139</v>
      </c>
      <c r="R56" s="88">
        <f t="shared" si="10"/>
        <v>157</v>
      </c>
      <c r="S56" s="2">
        <f t="shared" si="5"/>
        <v>296</v>
      </c>
      <c r="T56" s="89">
        <f t="shared" si="7"/>
        <v>68.472906403940897</v>
      </c>
      <c r="U56" s="90">
        <f t="shared" si="7"/>
        <v>70.403587443946194</v>
      </c>
      <c r="V56" s="91">
        <f t="shared" si="7"/>
        <v>69.483568075117375</v>
      </c>
      <c r="W56" s="89">
        <f t="shared" si="8"/>
        <v>37.410071942446045</v>
      </c>
      <c r="X56" s="90">
        <f t="shared" si="8"/>
        <v>49.044585987261144</v>
      </c>
      <c r="Y56" s="92">
        <f t="shared" si="8"/>
        <v>43.581081081081081</v>
      </c>
      <c r="Z56" s="70" t="s">
        <v>21</v>
      </c>
      <c r="AA56" s="17">
        <f t="shared" si="11"/>
        <v>11</v>
      </c>
    </row>
    <row r="57" spans="1:27" s="86" customFormat="1" ht="12" customHeight="1" x14ac:dyDescent="0.15">
      <c r="A57" s="37" t="s">
        <v>79</v>
      </c>
      <c r="B57" s="178">
        <v>321</v>
      </c>
      <c r="C57" s="179">
        <v>327</v>
      </c>
      <c r="D57" s="38">
        <f t="shared" si="0"/>
        <v>648</v>
      </c>
      <c r="E57" s="178">
        <v>30</v>
      </c>
      <c r="F57" s="179">
        <v>23</v>
      </c>
      <c r="G57" s="38">
        <f t="shared" si="1"/>
        <v>53</v>
      </c>
      <c r="H57" s="178">
        <v>59</v>
      </c>
      <c r="I57" s="179">
        <v>88</v>
      </c>
      <c r="J57" s="38">
        <f t="shared" si="2"/>
        <v>147</v>
      </c>
      <c r="K57" s="178">
        <v>1</v>
      </c>
      <c r="L57" s="179">
        <v>1</v>
      </c>
      <c r="M57" s="38">
        <f t="shared" si="3"/>
        <v>2</v>
      </c>
      <c r="N57" s="178">
        <v>118</v>
      </c>
      <c r="O57" s="179">
        <v>112</v>
      </c>
      <c r="P57" s="38">
        <f t="shared" si="4"/>
        <v>230</v>
      </c>
      <c r="Q57" s="93">
        <f t="shared" si="10"/>
        <v>208</v>
      </c>
      <c r="R57" s="94">
        <f t="shared" si="10"/>
        <v>224</v>
      </c>
      <c r="S57" s="39">
        <f t="shared" si="5"/>
        <v>432</v>
      </c>
      <c r="T57" s="95">
        <f t="shared" si="7"/>
        <v>64.797507788161994</v>
      </c>
      <c r="U57" s="96">
        <f t="shared" si="7"/>
        <v>68.50152905198776</v>
      </c>
      <c r="V57" s="97">
        <f t="shared" si="7"/>
        <v>66.666666666666657</v>
      </c>
      <c r="W57" s="95">
        <f t="shared" si="8"/>
        <v>42.788461538461533</v>
      </c>
      <c r="X57" s="96">
        <f t="shared" si="8"/>
        <v>49.553571428571431</v>
      </c>
      <c r="Y57" s="98">
        <f t="shared" si="8"/>
        <v>46.296296296296298</v>
      </c>
      <c r="Z57" s="71" t="s">
        <v>21</v>
      </c>
      <c r="AA57" s="40">
        <f t="shared" si="11"/>
        <v>12</v>
      </c>
    </row>
    <row r="58" spans="1:27" ht="12" customHeight="1" x14ac:dyDescent="0.15">
      <c r="A58" s="11" t="s">
        <v>80</v>
      </c>
      <c r="B58" s="176">
        <v>206</v>
      </c>
      <c r="C58" s="177">
        <v>203</v>
      </c>
      <c r="D58" s="1">
        <f t="shared" ref="D58:D60" si="12">SUM(B58:C58)</f>
        <v>409</v>
      </c>
      <c r="E58" s="176">
        <v>18</v>
      </c>
      <c r="F58" s="177">
        <v>18</v>
      </c>
      <c r="G58" s="1">
        <f t="shared" ref="G58:G60" si="13">SUM(E58:F58)</f>
        <v>36</v>
      </c>
      <c r="H58" s="176">
        <v>39</v>
      </c>
      <c r="I58" s="177">
        <v>49</v>
      </c>
      <c r="J58" s="1">
        <f t="shared" ref="J58:J60" si="14">SUM(H58:I58)</f>
        <v>88</v>
      </c>
      <c r="K58" s="176">
        <v>1</v>
      </c>
      <c r="L58" s="177">
        <v>1</v>
      </c>
      <c r="M58" s="1">
        <f t="shared" ref="M58:M60" si="15">SUM(K58:L58)</f>
        <v>2</v>
      </c>
      <c r="N58" s="176">
        <v>87</v>
      </c>
      <c r="O58" s="177">
        <v>67</v>
      </c>
      <c r="P58" s="1">
        <f t="shared" ref="P58:P60" si="16">SUM(N58:O58)</f>
        <v>154</v>
      </c>
      <c r="Q58" s="87">
        <f t="shared" si="10"/>
        <v>145</v>
      </c>
      <c r="R58" s="88">
        <f t="shared" si="10"/>
        <v>135</v>
      </c>
      <c r="S58" s="2">
        <f t="shared" ref="S58:S71" si="17">SUM(Q58:R58)</f>
        <v>280</v>
      </c>
      <c r="T58" s="89">
        <f t="shared" si="7"/>
        <v>70.388349514563103</v>
      </c>
      <c r="U58" s="90">
        <f t="shared" si="7"/>
        <v>66.502463054187189</v>
      </c>
      <c r="V58" s="91">
        <f t="shared" si="7"/>
        <v>68.459657701711492</v>
      </c>
      <c r="W58" s="89">
        <f t="shared" si="8"/>
        <v>39.310344827586206</v>
      </c>
      <c r="X58" s="90">
        <f t="shared" si="8"/>
        <v>49.629629629629626</v>
      </c>
      <c r="Y58" s="92">
        <f t="shared" si="8"/>
        <v>44.285714285714285</v>
      </c>
      <c r="Z58" s="70" t="s">
        <v>21</v>
      </c>
      <c r="AA58" s="17">
        <f t="shared" si="11"/>
        <v>13</v>
      </c>
    </row>
    <row r="59" spans="1:27" s="86" customFormat="1" ht="12" customHeight="1" x14ac:dyDescent="0.15">
      <c r="A59" s="37" t="s">
        <v>81</v>
      </c>
      <c r="B59" s="178">
        <v>95</v>
      </c>
      <c r="C59" s="179">
        <v>92</v>
      </c>
      <c r="D59" s="38">
        <f t="shared" si="12"/>
        <v>187</v>
      </c>
      <c r="E59" s="178">
        <v>7</v>
      </c>
      <c r="F59" s="179">
        <v>8</v>
      </c>
      <c r="G59" s="38">
        <f t="shared" si="13"/>
        <v>15</v>
      </c>
      <c r="H59" s="178">
        <v>14</v>
      </c>
      <c r="I59" s="179">
        <v>19</v>
      </c>
      <c r="J59" s="38">
        <f t="shared" si="14"/>
        <v>33</v>
      </c>
      <c r="K59" s="178">
        <v>1</v>
      </c>
      <c r="L59" s="179">
        <v>0</v>
      </c>
      <c r="M59" s="38">
        <f t="shared" si="15"/>
        <v>1</v>
      </c>
      <c r="N59" s="178">
        <v>46</v>
      </c>
      <c r="O59" s="179">
        <v>30</v>
      </c>
      <c r="P59" s="38">
        <f t="shared" si="16"/>
        <v>76</v>
      </c>
      <c r="Q59" s="93">
        <f t="shared" si="10"/>
        <v>68</v>
      </c>
      <c r="R59" s="94">
        <f t="shared" si="10"/>
        <v>57</v>
      </c>
      <c r="S59" s="39">
        <f t="shared" si="17"/>
        <v>125</v>
      </c>
      <c r="T59" s="95">
        <f t="shared" ref="T59:T72" si="18">Q59/B59*100</f>
        <v>71.578947368421055</v>
      </c>
      <c r="U59" s="96">
        <f t="shared" ref="U59:U72" si="19">R59/C59*100</f>
        <v>61.95652173913043</v>
      </c>
      <c r="V59" s="97">
        <f t="shared" ref="V59:V72" si="20">S59/D59*100</f>
        <v>66.844919786096256</v>
      </c>
      <c r="W59" s="95">
        <f t="shared" ref="W59:W72" si="21">(E59+H59)/Q59*100</f>
        <v>30.882352941176471</v>
      </c>
      <c r="X59" s="96">
        <f t="shared" ref="X59:X72" si="22">(F59+I59)/R59*100</f>
        <v>47.368421052631575</v>
      </c>
      <c r="Y59" s="98">
        <f>(G59+J59)/S59*100</f>
        <v>38.4</v>
      </c>
      <c r="Z59" s="71" t="s">
        <v>21</v>
      </c>
      <c r="AA59" s="40">
        <f t="shared" si="11"/>
        <v>14</v>
      </c>
    </row>
    <row r="60" spans="1:27" ht="12" customHeight="1" thickBot="1" x14ac:dyDescent="0.2">
      <c r="A60" s="30" t="s">
        <v>82</v>
      </c>
      <c r="B60" s="186">
        <v>56</v>
      </c>
      <c r="C60" s="187">
        <v>57</v>
      </c>
      <c r="D60" s="31">
        <f t="shared" si="12"/>
        <v>113</v>
      </c>
      <c r="E60" s="186">
        <v>6</v>
      </c>
      <c r="F60" s="187">
        <v>8</v>
      </c>
      <c r="G60" s="31">
        <f t="shared" si="13"/>
        <v>14</v>
      </c>
      <c r="H60" s="186">
        <v>9</v>
      </c>
      <c r="I60" s="187">
        <v>10</v>
      </c>
      <c r="J60" s="31">
        <f t="shared" si="14"/>
        <v>19</v>
      </c>
      <c r="K60" s="186">
        <v>0</v>
      </c>
      <c r="L60" s="187">
        <v>0</v>
      </c>
      <c r="M60" s="31">
        <f t="shared" si="15"/>
        <v>0</v>
      </c>
      <c r="N60" s="186">
        <v>25</v>
      </c>
      <c r="O60" s="187">
        <v>22</v>
      </c>
      <c r="P60" s="31">
        <f t="shared" si="16"/>
        <v>47</v>
      </c>
      <c r="Q60" s="123">
        <f t="shared" si="10"/>
        <v>40</v>
      </c>
      <c r="R60" s="124">
        <f t="shared" si="10"/>
        <v>40</v>
      </c>
      <c r="S60" s="32">
        <f t="shared" si="17"/>
        <v>80</v>
      </c>
      <c r="T60" s="125">
        <f t="shared" si="18"/>
        <v>71.428571428571431</v>
      </c>
      <c r="U60" s="126">
        <f t="shared" si="19"/>
        <v>70.175438596491219</v>
      </c>
      <c r="V60" s="127">
        <f t="shared" si="20"/>
        <v>70.796460176991147</v>
      </c>
      <c r="W60" s="125">
        <f t="shared" si="21"/>
        <v>37.5</v>
      </c>
      <c r="X60" s="126">
        <f t="shared" si="22"/>
        <v>45</v>
      </c>
      <c r="Y60" s="128">
        <f t="shared" ref="Y60:Y72" si="23">(G60+J60)/S60*100</f>
        <v>41.25</v>
      </c>
      <c r="Z60" s="72" t="s">
        <v>21</v>
      </c>
      <c r="AA60" s="18">
        <f t="shared" si="11"/>
        <v>15</v>
      </c>
    </row>
    <row r="61" spans="1:27" s="86" customFormat="1" ht="12" customHeight="1" x14ac:dyDescent="0.15">
      <c r="A61" s="49" t="s">
        <v>84</v>
      </c>
      <c r="B61" s="50">
        <f t="shared" ref="B61:R61" si="24">SUMIF($A$5:$A$60,"黒沢尻*",B$5:B$60)</f>
        <v>15154</v>
      </c>
      <c r="C61" s="51">
        <f t="shared" si="24"/>
        <v>15100</v>
      </c>
      <c r="D61" s="52">
        <f t="shared" si="24"/>
        <v>30254</v>
      </c>
      <c r="E61" s="50">
        <f t="shared" si="24"/>
        <v>2622</v>
      </c>
      <c r="F61" s="51">
        <f t="shared" si="24"/>
        <v>2760</v>
      </c>
      <c r="G61" s="52">
        <f t="shared" si="24"/>
        <v>5382</v>
      </c>
      <c r="H61" s="50">
        <f t="shared" si="24"/>
        <v>1011</v>
      </c>
      <c r="I61" s="51">
        <f t="shared" si="24"/>
        <v>1508</v>
      </c>
      <c r="J61" s="52">
        <f t="shared" si="24"/>
        <v>2519</v>
      </c>
      <c r="K61" s="50">
        <f t="shared" si="24"/>
        <v>54</v>
      </c>
      <c r="L61" s="51">
        <f t="shared" si="24"/>
        <v>60</v>
      </c>
      <c r="M61" s="52">
        <f t="shared" si="24"/>
        <v>114</v>
      </c>
      <c r="N61" s="50">
        <f t="shared" si="24"/>
        <v>5137</v>
      </c>
      <c r="O61" s="51">
        <f t="shared" si="24"/>
        <v>4752</v>
      </c>
      <c r="P61" s="52">
        <f t="shared" si="24"/>
        <v>9889</v>
      </c>
      <c r="Q61" s="50">
        <f t="shared" si="24"/>
        <v>8824</v>
      </c>
      <c r="R61" s="51">
        <f t="shared" si="24"/>
        <v>9080</v>
      </c>
      <c r="S61" s="53">
        <f t="shared" si="17"/>
        <v>17904</v>
      </c>
      <c r="T61" s="129">
        <f t="shared" si="18"/>
        <v>58.228850468523163</v>
      </c>
      <c r="U61" s="130">
        <f t="shared" si="19"/>
        <v>60.132450331125831</v>
      </c>
      <c r="V61" s="131">
        <f t="shared" si="20"/>
        <v>59.178951543597535</v>
      </c>
      <c r="W61" s="129">
        <f t="shared" si="21"/>
        <v>41.17180417044424</v>
      </c>
      <c r="X61" s="130">
        <f t="shared" si="22"/>
        <v>47.004405286343612</v>
      </c>
      <c r="Y61" s="132">
        <f t="shared" si="23"/>
        <v>44.129803395889191</v>
      </c>
      <c r="Z61" s="199" t="s">
        <v>5</v>
      </c>
      <c r="AA61" s="200"/>
    </row>
    <row r="62" spans="1:27" ht="12" customHeight="1" x14ac:dyDescent="0.15">
      <c r="A62" s="27" t="s">
        <v>85</v>
      </c>
      <c r="B62" s="5">
        <f t="shared" ref="B62:R62" si="25">SUMIF($A$5:$A$60,"飯豊*",B$5:B$60)</f>
        <v>4629</v>
      </c>
      <c r="C62" s="6">
        <f t="shared" si="25"/>
        <v>4646</v>
      </c>
      <c r="D62" s="6">
        <f t="shared" si="25"/>
        <v>9275</v>
      </c>
      <c r="E62" s="5">
        <f t="shared" si="25"/>
        <v>525</v>
      </c>
      <c r="F62" s="6">
        <f t="shared" si="25"/>
        <v>531</v>
      </c>
      <c r="G62" s="6">
        <f t="shared" si="25"/>
        <v>1056</v>
      </c>
      <c r="H62" s="5">
        <f t="shared" si="25"/>
        <v>450</v>
      </c>
      <c r="I62" s="6">
        <f t="shared" si="25"/>
        <v>674</v>
      </c>
      <c r="J62" s="6">
        <f t="shared" si="25"/>
        <v>1124</v>
      </c>
      <c r="K62" s="5">
        <f t="shared" si="25"/>
        <v>13</v>
      </c>
      <c r="L62" s="6">
        <f t="shared" si="25"/>
        <v>16</v>
      </c>
      <c r="M62" s="6">
        <f t="shared" si="25"/>
        <v>29</v>
      </c>
      <c r="N62" s="5">
        <f t="shared" si="25"/>
        <v>1636</v>
      </c>
      <c r="O62" s="6">
        <f t="shared" si="25"/>
        <v>1485</v>
      </c>
      <c r="P62" s="6">
        <f t="shared" si="25"/>
        <v>3121</v>
      </c>
      <c r="Q62" s="5">
        <f t="shared" si="25"/>
        <v>2624</v>
      </c>
      <c r="R62" s="6">
        <f t="shared" si="25"/>
        <v>2706</v>
      </c>
      <c r="S62" s="7">
        <f t="shared" si="17"/>
        <v>5330</v>
      </c>
      <c r="T62" s="133">
        <f t="shared" si="18"/>
        <v>56.686109310866271</v>
      </c>
      <c r="U62" s="134">
        <f t="shared" si="19"/>
        <v>58.243650452001731</v>
      </c>
      <c r="V62" s="135">
        <f t="shared" si="20"/>
        <v>57.46630727762804</v>
      </c>
      <c r="W62" s="133">
        <f t="shared" si="21"/>
        <v>37.157012195121951</v>
      </c>
      <c r="X62" s="134">
        <f t="shared" si="22"/>
        <v>44.530672579453068</v>
      </c>
      <c r="Y62" s="136">
        <f t="shared" si="23"/>
        <v>40.900562851782361</v>
      </c>
      <c r="Z62" s="201" t="s">
        <v>5</v>
      </c>
      <c r="AA62" s="202"/>
    </row>
    <row r="63" spans="1:27" s="86" customFormat="1" ht="12" customHeight="1" x14ac:dyDescent="0.15">
      <c r="A63" s="54" t="s">
        <v>86</v>
      </c>
      <c r="B63" s="55">
        <f t="shared" ref="B63:R63" si="26">SUMIF($A$5:$A$60,"二子*",B$5:B$60)</f>
        <v>1458</v>
      </c>
      <c r="C63" s="56">
        <f t="shared" si="26"/>
        <v>1475</v>
      </c>
      <c r="D63" s="56">
        <f t="shared" si="26"/>
        <v>2933</v>
      </c>
      <c r="E63" s="55">
        <f t="shared" si="26"/>
        <v>215</v>
      </c>
      <c r="F63" s="56">
        <f t="shared" si="26"/>
        <v>237</v>
      </c>
      <c r="G63" s="56">
        <f t="shared" si="26"/>
        <v>452</v>
      </c>
      <c r="H63" s="55">
        <f t="shared" si="26"/>
        <v>95</v>
      </c>
      <c r="I63" s="56">
        <f t="shared" si="26"/>
        <v>144</v>
      </c>
      <c r="J63" s="56">
        <f t="shared" si="26"/>
        <v>239</v>
      </c>
      <c r="K63" s="55">
        <f t="shared" si="26"/>
        <v>3</v>
      </c>
      <c r="L63" s="56">
        <f t="shared" si="26"/>
        <v>4</v>
      </c>
      <c r="M63" s="56">
        <f t="shared" si="26"/>
        <v>7</v>
      </c>
      <c r="N63" s="55">
        <f t="shared" si="26"/>
        <v>603</v>
      </c>
      <c r="O63" s="56">
        <f t="shared" si="26"/>
        <v>547</v>
      </c>
      <c r="P63" s="56">
        <f t="shared" si="26"/>
        <v>1150</v>
      </c>
      <c r="Q63" s="55">
        <f t="shared" si="26"/>
        <v>916</v>
      </c>
      <c r="R63" s="56">
        <f t="shared" si="26"/>
        <v>932</v>
      </c>
      <c r="S63" s="57">
        <f t="shared" si="17"/>
        <v>1848</v>
      </c>
      <c r="T63" s="137">
        <f t="shared" si="18"/>
        <v>62.825788751714676</v>
      </c>
      <c r="U63" s="138">
        <f t="shared" si="19"/>
        <v>63.186440677966104</v>
      </c>
      <c r="V63" s="139">
        <f t="shared" si="20"/>
        <v>63.007159904534603</v>
      </c>
      <c r="W63" s="137">
        <f t="shared" si="21"/>
        <v>33.842794759825331</v>
      </c>
      <c r="X63" s="138">
        <f t="shared" si="22"/>
        <v>40.87982832618026</v>
      </c>
      <c r="Y63" s="140">
        <f t="shared" si="23"/>
        <v>37.391774891774894</v>
      </c>
      <c r="Z63" s="199" t="s">
        <v>5</v>
      </c>
      <c r="AA63" s="200"/>
    </row>
    <row r="64" spans="1:27" ht="12" customHeight="1" x14ac:dyDescent="0.15">
      <c r="A64" s="27" t="s">
        <v>87</v>
      </c>
      <c r="B64" s="5">
        <f t="shared" ref="B64:R64" si="27">SUMIF($A$5:$A$60,"更木*",B$5:B$60)</f>
        <v>442</v>
      </c>
      <c r="C64" s="6">
        <f t="shared" si="27"/>
        <v>495</v>
      </c>
      <c r="D64" s="6">
        <f t="shared" si="27"/>
        <v>937</v>
      </c>
      <c r="E64" s="5">
        <f t="shared" si="27"/>
        <v>59</v>
      </c>
      <c r="F64" s="6">
        <f t="shared" si="27"/>
        <v>67</v>
      </c>
      <c r="G64" s="6">
        <f t="shared" si="27"/>
        <v>126</v>
      </c>
      <c r="H64" s="5">
        <f t="shared" si="27"/>
        <v>18</v>
      </c>
      <c r="I64" s="6">
        <f t="shared" si="27"/>
        <v>24</v>
      </c>
      <c r="J64" s="6">
        <f t="shared" si="27"/>
        <v>42</v>
      </c>
      <c r="K64" s="5">
        <f t="shared" si="27"/>
        <v>4</v>
      </c>
      <c r="L64" s="6">
        <f t="shared" si="27"/>
        <v>8</v>
      </c>
      <c r="M64" s="6">
        <f t="shared" si="27"/>
        <v>12</v>
      </c>
      <c r="N64" s="5">
        <f t="shared" si="27"/>
        <v>227</v>
      </c>
      <c r="O64" s="6">
        <f t="shared" si="27"/>
        <v>218</v>
      </c>
      <c r="P64" s="6">
        <f t="shared" si="27"/>
        <v>445</v>
      </c>
      <c r="Q64" s="5">
        <f t="shared" si="27"/>
        <v>308</v>
      </c>
      <c r="R64" s="6">
        <f t="shared" si="27"/>
        <v>317</v>
      </c>
      <c r="S64" s="7">
        <f t="shared" si="17"/>
        <v>625</v>
      </c>
      <c r="T64" s="133">
        <f t="shared" si="18"/>
        <v>69.68325791855203</v>
      </c>
      <c r="U64" s="134">
        <f t="shared" si="19"/>
        <v>64.040404040404042</v>
      </c>
      <c r="V64" s="135">
        <f t="shared" si="20"/>
        <v>66.702241195304154</v>
      </c>
      <c r="W64" s="133">
        <f t="shared" si="21"/>
        <v>25</v>
      </c>
      <c r="X64" s="134">
        <f t="shared" si="22"/>
        <v>28.706624605678233</v>
      </c>
      <c r="Y64" s="136">
        <f t="shared" si="23"/>
        <v>26.88</v>
      </c>
      <c r="Z64" s="201" t="s">
        <v>5</v>
      </c>
      <c r="AA64" s="202"/>
    </row>
    <row r="65" spans="1:27" s="86" customFormat="1" ht="12" customHeight="1" x14ac:dyDescent="0.15">
      <c r="A65" s="54" t="s">
        <v>88</v>
      </c>
      <c r="B65" s="55">
        <f t="shared" ref="B65:R65" si="28">SUMIF($A$5:$A$60,"黒岩*",B$5:B$60)</f>
        <v>391</v>
      </c>
      <c r="C65" s="56">
        <f t="shared" si="28"/>
        <v>414</v>
      </c>
      <c r="D65" s="56">
        <f t="shared" si="28"/>
        <v>805</v>
      </c>
      <c r="E65" s="55">
        <f t="shared" si="28"/>
        <v>86</v>
      </c>
      <c r="F65" s="56">
        <f t="shared" si="28"/>
        <v>85</v>
      </c>
      <c r="G65" s="56">
        <f t="shared" si="28"/>
        <v>171</v>
      </c>
      <c r="H65" s="55">
        <f t="shared" si="28"/>
        <v>23</v>
      </c>
      <c r="I65" s="56">
        <f t="shared" si="28"/>
        <v>43</v>
      </c>
      <c r="J65" s="56">
        <f t="shared" si="28"/>
        <v>66</v>
      </c>
      <c r="K65" s="55">
        <f t="shared" si="28"/>
        <v>3</v>
      </c>
      <c r="L65" s="56">
        <f t="shared" si="28"/>
        <v>2</v>
      </c>
      <c r="M65" s="56">
        <f t="shared" si="28"/>
        <v>5</v>
      </c>
      <c r="N65" s="55">
        <f t="shared" si="28"/>
        <v>154</v>
      </c>
      <c r="O65" s="56">
        <f t="shared" si="28"/>
        <v>126</v>
      </c>
      <c r="P65" s="56">
        <f t="shared" si="28"/>
        <v>280</v>
      </c>
      <c r="Q65" s="55">
        <f t="shared" si="28"/>
        <v>266</v>
      </c>
      <c r="R65" s="56">
        <f t="shared" si="28"/>
        <v>256</v>
      </c>
      <c r="S65" s="57">
        <f t="shared" si="17"/>
        <v>522</v>
      </c>
      <c r="T65" s="137">
        <f t="shared" si="18"/>
        <v>68.030690537084411</v>
      </c>
      <c r="U65" s="138">
        <f t="shared" si="19"/>
        <v>61.835748792270529</v>
      </c>
      <c r="V65" s="139">
        <f t="shared" si="20"/>
        <v>64.844720496894411</v>
      </c>
      <c r="W65" s="137">
        <f t="shared" si="21"/>
        <v>40.977443609022558</v>
      </c>
      <c r="X65" s="138">
        <f t="shared" si="22"/>
        <v>50</v>
      </c>
      <c r="Y65" s="140">
        <f t="shared" si="23"/>
        <v>45.402298850574709</v>
      </c>
      <c r="Z65" s="199" t="s">
        <v>5</v>
      </c>
      <c r="AA65" s="200"/>
    </row>
    <row r="66" spans="1:27" ht="12" customHeight="1" x14ac:dyDescent="0.15">
      <c r="A66" s="27" t="s">
        <v>89</v>
      </c>
      <c r="B66" s="5">
        <f t="shared" ref="B66:R66" si="29">SUMIF($A$5:$A$60,"口内*",B$5:B$60)</f>
        <v>636</v>
      </c>
      <c r="C66" s="6">
        <f t="shared" si="29"/>
        <v>632</v>
      </c>
      <c r="D66" s="6">
        <f t="shared" si="29"/>
        <v>1268</v>
      </c>
      <c r="E66" s="5">
        <f t="shared" si="29"/>
        <v>102</v>
      </c>
      <c r="F66" s="6">
        <f t="shared" si="29"/>
        <v>99</v>
      </c>
      <c r="G66" s="6">
        <f t="shared" si="29"/>
        <v>201</v>
      </c>
      <c r="H66" s="5">
        <f t="shared" si="29"/>
        <v>26</v>
      </c>
      <c r="I66" s="6">
        <f t="shared" si="29"/>
        <v>54</v>
      </c>
      <c r="J66" s="6">
        <f t="shared" si="29"/>
        <v>80</v>
      </c>
      <c r="K66" s="5">
        <f t="shared" si="29"/>
        <v>1</v>
      </c>
      <c r="L66" s="6">
        <f t="shared" si="29"/>
        <v>4</v>
      </c>
      <c r="M66" s="6">
        <f t="shared" si="29"/>
        <v>5</v>
      </c>
      <c r="N66" s="5">
        <f t="shared" si="29"/>
        <v>293</v>
      </c>
      <c r="O66" s="6">
        <f t="shared" si="29"/>
        <v>244</v>
      </c>
      <c r="P66" s="6">
        <f t="shared" si="29"/>
        <v>537</v>
      </c>
      <c r="Q66" s="5">
        <f t="shared" si="29"/>
        <v>422</v>
      </c>
      <c r="R66" s="6">
        <f t="shared" si="29"/>
        <v>401</v>
      </c>
      <c r="S66" s="7">
        <f t="shared" si="17"/>
        <v>823</v>
      </c>
      <c r="T66" s="133">
        <f t="shared" si="18"/>
        <v>66.352201257861637</v>
      </c>
      <c r="U66" s="134">
        <f t="shared" si="19"/>
        <v>63.449367088607602</v>
      </c>
      <c r="V66" s="135">
        <f t="shared" si="20"/>
        <v>64.905362776025228</v>
      </c>
      <c r="W66" s="133">
        <f t="shared" si="21"/>
        <v>30.33175355450237</v>
      </c>
      <c r="X66" s="134">
        <f t="shared" si="22"/>
        <v>38.154613466334162</v>
      </c>
      <c r="Y66" s="136">
        <f t="shared" si="23"/>
        <v>34.143377885783714</v>
      </c>
      <c r="Z66" s="201" t="s">
        <v>5</v>
      </c>
      <c r="AA66" s="202"/>
    </row>
    <row r="67" spans="1:27" s="86" customFormat="1" ht="12" customHeight="1" x14ac:dyDescent="0.15">
      <c r="A67" s="54" t="s">
        <v>90</v>
      </c>
      <c r="B67" s="55">
        <f t="shared" ref="B67:R67" si="30">SUMIF($A$5:$A$60,"稲瀬*",B$5:B$60)</f>
        <v>344</v>
      </c>
      <c r="C67" s="56">
        <f t="shared" si="30"/>
        <v>345</v>
      </c>
      <c r="D67" s="56">
        <f t="shared" si="30"/>
        <v>689</v>
      </c>
      <c r="E67" s="55">
        <f t="shared" si="30"/>
        <v>76</v>
      </c>
      <c r="F67" s="56">
        <f t="shared" si="30"/>
        <v>83</v>
      </c>
      <c r="G67" s="56">
        <f t="shared" si="30"/>
        <v>159</v>
      </c>
      <c r="H67" s="55">
        <f t="shared" si="30"/>
        <v>24</v>
      </c>
      <c r="I67" s="56">
        <f t="shared" si="30"/>
        <v>30</v>
      </c>
      <c r="J67" s="56">
        <f t="shared" si="30"/>
        <v>54</v>
      </c>
      <c r="K67" s="55">
        <f t="shared" si="30"/>
        <v>2</v>
      </c>
      <c r="L67" s="56">
        <f t="shared" si="30"/>
        <v>4</v>
      </c>
      <c r="M67" s="56">
        <f t="shared" si="30"/>
        <v>6</v>
      </c>
      <c r="N67" s="55">
        <f t="shared" si="30"/>
        <v>137</v>
      </c>
      <c r="O67" s="56">
        <f t="shared" si="30"/>
        <v>119</v>
      </c>
      <c r="P67" s="56">
        <f t="shared" si="30"/>
        <v>256</v>
      </c>
      <c r="Q67" s="55">
        <f t="shared" si="30"/>
        <v>239</v>
      </c>
      <c r="R67" s="56">
        <f t="shared" si="30"/>
        <v>236</v>
      </c>
      <c r="S67" s="57">
        <f t="shared" si="17"/>
        <v>475</v>
      </c>
      <c r="T67" s="137">
        <f t="shared" si="18"/>
        <v>69.476744186046517</v>
      </c>
      <c r="U67" s="138">
        <f t="shared" si="19"/>
        <v>68.405797101449267</v>
      </c>
      <c r="V67" s="139">
        <f t="shared" si="20"/>
        <v>68.940493468795367</v>
      </c>
      <c r="W67" s="137">
        <f t="shared" si="21"/>
        <v>41.841004184100413</v>
      </c>
      <c r="X67" s="138">
        <f t="shared" si="22"/>
        <v>47.881355932203391</v>
      </c>
      <c r="Y67" s="140">
        <f t="shared" si="23"/>
        <v>44.842105263157897</v>
      </c>
      <c r="Z67" s="199" t="s">
        <v>5</v>
      </c>
      <c r="AA67" s="200"/>
    </row>
    <row r="68" spans="1:27" ht="12" customHeight="1" x14ac:dyDescent="0.15">
      <c r="A68" s="27" t="s">
        <v>91</v>
      </c>
      <c r="B68" s="5">
        <f t="shared" ref="B68:R68" si="31">SUMIF($A$5:$A$60,"相去*",B$5:B$60)</f>
        <v>3293</v>
      </c>
      <c r="C68" s="6">
        <f t="shared" si="31"/>
        <v>3377</v>
      </c>
      <c r="D68" s="6">
        <f t="shared" si="31"/>
        <v>6670</v>
      </c>
      <c r="E68" s="5">
        <f t="shared" si="31"/>
        <v>511</v>
      </c>
      <c r="F68" s="6">
        <f t="shared" si="31"/>
        <v>504</v>
      </c>
      <c r="G68" s="6">
        <f t="shared" si="31"/>
        <v>1015</v>
      </c>
      <c r="H68" s="5">
        <f t="shared" si="31"/>
        <v>270</v>
      </c>
      <c r="I68" s="6">
        <f t="shared" si="31"/>
        <v>427</v>
      </c>
      <c r="J68" s="6">
        <f t="shared" si="31"/>
        <v>697</v>
      </c>
      <c r="K68" s="5">
        <f t="shared" si="31"/>
        <v>14</v>
      </c>
      <c r="L68" s="6">
        <f t="shared" si="31"/>
        <v>15</v>
      </c>
      <c r="M68" s="6">
        <f t="shared" si="31"/>
        <v>29</v>
      </c>
      <c r="N68" s="5">
        <f t="shared" si="31"/>
        <v>1145</v>
      </c>
      <c r="O68" s="6">
        <f t="shared" si="31"/>
        <v>1087</v>
      </c>
      <c r="P68" s="6">
        <f t="shared" si="31"/>
        <v>2232</v>
      </c>
      <c r="Q68" s="5">
        <f t="shared" si="31"/>
        <v>1940</v>
      </c>
      <c r="R68" s="6">
        <f t="shared" si="31"/>
        <v>2033</v>
      </c>
      <c r="S68" s="7">
        <f t="shared" si="17"/>
        <v>3973</v>
      </c>
      <c r="T68" s="133">
        <f t="shared" si="18"/>
        <v>58.912845429699367</v>
      </c>
      <c r="U68" s="134">
        <f t="shared" si="19"/>
        <v>60.201362155759554</v>
      </c>
      <c r="V68" s="135">
        <f t="shared" si="20"/>
        <v>59.565217391304351</v>
      </c>
      <c r="W68" s="133">
        <f t="shared" si="21"/>
        <v>40.257731958762889</v>
      </c>
      <c r="X68" s="134">
        <f t="shared" si="22"/>
        <v>45.794392523364486</v>
      </c>
      <c r="Y68" s="136">
        <f t="shared" si="23"/>
        <v>43.090863327460355</v>
      </c>
      <c r="Z68" s="201" t="s">
        <v>5</v>
      </c>
      <c r="AA68" s="202"/>
    </row>
    <row r="69" spans="1:27" s="86" customFormat="1" ht="12" customHeight="1" x14ac:dyDescent="0.15">
      <c r="A69" s="54" t="s">
        <v>92</v>
      </c>
      <c r="B69" s="55">
        <f t="shared" ref="B69:R69" si="32">SUMIF($A$5:$A$60,"鬼柳*",B$5:B$60)</f>
        <v>2317</v>
      </c>
      <c r="C69" s="56">
        <f t="shared" si="32"/>
        <v>2320</v>
      </c>
      <c r="D69" s="56">
        <f t="shared" si="32"/>
        <v>4637</v>
      </c>
      <c r="E69" s="55">
        <f t="shared" si="32"/>
        <v>333</v>
      </c>
      <c r="F69" s="56">
        <f t="shared" si="32"/>
        <v>331</v>
      </c>
      <c r="G69" s="56">
        <f t="shared" si="32"/>
        <v>664</v>
      </c>
      <c r="H69" s="55">
        <f t="shared" si="32"/>
        <v>203</v>
      </c>
      <c r="I69" s="56">
        <f t="shared" si="32"/>
        <v>317</v>
      </c>
      <c r="J69" s="56">
        <f t="shared" si="32"/>
        <v>520</v>
      </c>
      <c r="K69" s="55">
        <f t="shared" si="32"/>
        <v>15</v>
      </c>
      <c r="L69" s="56">
        <f t="shared" si="32"/>
        <v>34</v>
      </c>
      <c r="M69" s="56">
        <f t="shared" si="32"/>
        <v>49</v>
      </c>
      <c r="N69" s="55">
        <f t="shared" si="32"/>
        <v>814</v>
      </c>
      <c r="O69" s="56">
        <f t="shared" si="32"/>
        <v>730</v>
      </c>
      <c r="P69" s="56">
        <f t="shared" si="32"/>
        <v>1544</v>
      </c>
      <c r="Q69" s="55">
        <f t="shared" si="32"/>
        <v>1365</v>
      </c>
      <c r="R69" s="56">
        <f t="shared" si="32"/>
        <v>1412</v>
      </c>
      <c r="S69" s="57">
        <f t="shared" si="17"/>
        <v>2777</v>
      </c>
      <c r="T69" s="137">
        <f t="shared" si="18"/>
        <v>58.912386706948638</v>
      </c>
      <c r="U69" s="138">
        <f t="shared" si="19"/>
        <v>60.862068965517246</v>
      </c>
      <c r="V69" s="139">
        <f t="shared" si="20"/>
        <v>59.887858529221482</v>
      </c>
      <c r="W69" s="137">
        <f t="shared" si="21"/>
        <v>39.26739926739927</v>
      </c>
      <c r="X69" s="138">
        <f t="shared" si="22"/>
        <v>45.892351274787536</v>
      </c>
      <c r="Y69" s="140">
        <f t="shared" si="23"/>
        <v>42.635938062657544</v>
      </c>
      <c r="Z69" s="199" t="s">
        <v>5</v>
      </c>
      <c r="AA69" s="200"/>
    </row>
    <row r="70" spans="1:27" ht="12" customHeight="1" x14ac:dyDescent="0.15">
      <c r="A70" s="27" t="s">
        <v>93</v>
      </c>
      <c r="B70" s="5">
        <f t="shared" ref="B70:R70" si="33">SUMIF($A$5:$A$60,"江釣子*",B$5:B$60)</f>
        <v>4908</v>
      </c>
      <c r="C70" s="6">
        <f t="shared" si="33"/>
        <v>5101</v>
      </c>
      <c r="D70" s="6">
        <f t="shared" si="33"/>
        <v>10009</v>
      </c>
      <c r="E70" s="5">
        <f t="shared" si="33"/>
        <v>315</v>
      </c>
      <c r="F70" s="6">
        <f t="shared" si="33"/>
        <v>313</v>
      </c>
      <c r="G70" s="6">
        <f t="shared" si="33"/>
        <v>628</v>
      </c>
      <c r="H70" s="5">
        <f t="shared" si="33"/>
        <v>835</v>
      </c>
      <c r="I70" s="6">
        <f t="shared" si="33"/>
        <v>1156</v>
      </c>
      <c r="J70" s="6">
        <f t="shared" si="33"/>
        <v>1991</v>
      </c>
      <c r="K70" s="5">
        <f t="shared" si="33"/>
        <v>26</v>
      </c>
      <c r="L70" s="6">
        <f t="shared" si="33"/>
        <v>21</v>
      </c>
      <c r="M70" s="6">
        <f t="shared" si="33"/>
        <v>47</v>
      </c>
      <c r="N70" s="5">
        <f t="shared" si="33"/>
        <v>1746</v>
      </c>
      <c r="O70" s="6">
        <f t="shared" si="33"/>
        <v>1615</v>
      </c>
      <c r="P70" s="6">
        <f t="shared" si="33"/>
        <v>3361</v>
      </c>
      <c r="Q70" s="5">
        <f t="shared" si="33"/>
        <v>2922</v>
      </c>
      <c r="R70" s="6">
        <f t="shared" si="33"/>
        <v>3105</v>
      </c>
      <c r="S70" s="7">
        <f t="shared" si="17"/>
        <v>6027</v>
      </c>
      <c r="T70" s="133">
        <f t="shared" si="18"/>
        <v>59.535452322738394</v>
      </c>
      <c r="U70" s="134">
        <f t="shared" si="19"/>
        <v>60.870417565183303</v>
      </c>
      <c r="V70" s="135">
        <f t="shared" si="20"/>
        <v>60.215805774802675</v>
      </c>
      <c r="W70" s="133">
        <f t="shared" si="21"/>
        <v>39.356605065023956</v>
      </c>
      <c r="X70" s="134">
        <f t="shared" si="22"/>
        <v>47.310789049919485</v>
      </c>
      <c r="Y70" s="136">
        <f t="shared" si="23"/>
        <v>43.454454952712787</v>
      </c>
      <c r="Z70" s="201" t="s">
        <v>5</v>
      </c>
      <c r="AA70" s="202"/>
    </row>
    <row r="71" spans="1:27" s="147" customFormat="1" ht="12" customHeight="1" thickBot="1" x14ac:dyDescent="0.2">
      <c r="A71" s="58" t="s">
        <v>94</v>
      </c>
      <c r="B71" s="59">
        <f t="shared" ref="B71:R71" si="34">SUMIF($A$5:$A$60,"和賀*",B$5:B$60)</f>
        <v>5030</v>
      </c>
      <c r="C71" s="60">
        <f t="shared" si="34"/>
        <v>5285</v>
      </c>
      <c r="D71" s="60">
        <f t="shared" si="34"/>
        <v>10315</v>
      </c>
      <c r="E71" s="59">
        <f t="shared" si="34"/>
        <v>407</v>
      </c>
      <c r="F71" s="60">
        <f t="shared" si="34"/>
        <v>371</v>
      </c>
      <c r="G71" s="60">
        <f t="shared" si="34"/>
        <v>778</v>
      </c>
      <c r="H71" s="59">
        <f t="shared" si="34"/>
        <v>867</v>
      </c>
      <c r="I71" s="60">
        <f t="shared" si="34"/>
        <v>1243</v>
      </c>
      <c r="J71" s="60">
        <f t="shared" si="34"/>
        <v>2110</v>
      </c>
      <c r="K71" s="59">
        <f t="shared" si="34"/>
        <v>17</v>
      </c>
      <c r="L71" s="60">
        <f t="shared" si="34"/>
        <v>14</v>
      </c>
      <c r="M71" s="60">
        <f t="shared" si="34"/>
        <v>31</v>
      </c>
      <c r="N71" s="59">
        <f t="shared" si="34"/>
        <v>2078</v>
      </c>
      <c r="O71" s="60">
        <f t="shared" si="34"/>
        <v>1844</v>
      </c>
      <c r="P71" s="60">
        <f t="shared" si="34"/>
        <v>3922</v>
      </c>
      <c r="Q71" s="59">
        <f t="shared" si="34"/>
        <v>3369</v>
      </c>
      <c r="R71" s="60">
        <f t="shared" si="34"/>
        <v>3472</v>
      </c>
      <c r="S71" s="61">
        <f t="shared" si="17"/>
        <v>6841</v>
      </c>
      <c r="T71" s="141">
        <f t="shared" si="18"/>
        <v>66.978131212723653</v>
      </c>
      <c r="U71" s="142">
        <f t="shared" si="19"/>
        <v>65.69536423841059</v>
      </c>
      <c r="V71" s="143">
        <f t="shared" si="20"/>
        <v>66.320891904992735</v>
      </c>
      <c r="W71" s="144">
        <f t="shared" si="21"/>
        <v>37.815375482338979</v>
      </c>
      <c r="X71" s="145">
        <f t="shared" si="22"/>
        <v>46.486175115207374</v>
      </c>
      <c r="Y71" s="146">
        <f t="shared" si="23"/>
        <v>42.216050285046045</v>
      </c>
      <c r="Z71" s="203" t="s">
        <v>5</v>
      </c>
      <c r="AA71" s="204"/>
    </row>
    <row r="72" spans="1:27" s="25" customFormat="1" ht="12" customHeight="1" thickBot="1" x14ac:dyDescent="0.2">
      <c r="A72" s="190" t="s">
        <v>6</v>
      </c>
      <c r="B72" s="163">
        <f>SUM(B61:B71)</f>
        <v>38602</v>
      </c>
      <c r="C72" s="23">
        <f t="shared" ref="C72:R72" si="35">SUM(C61:C71)</f>
        <v>39190</v>
      </c>
      <c r="D72" s="15">
        <f t="shared" si="35"/>
        <v>77792</v>
      </c>
      <c r="E72" s="14">
        <f t="shared" si="35"/>
        <v>5251</v>
      </c>
      <c r="F72" s="15">
        <f t="shared" si="35"/>
        <v>5381</v>
      </c>
      <c r="G72" s="15">
        <f t="shared" si="35"/>
        <v>10632</v>
      </c>
      <c r="H72" s="14">
        <f t="shared" si="35"/>
        <v>3822</v>
      </c>
      <c r="I72" s="15">
        <f t="shared" si="35"/>
        <v>5620</v>
      </c>
      <c r="J72" s="15">
        <f t="shared" si="35"/>
        <v>9442</v>
      </c>
      <c r="K72" s="14">
        <f t="shared" si="35"/>
        <v>152</v>
      </c>
      <c r="L72" s="15">
        <f t="shared" si="35"/>
        <v>182</v>
      </c>
      <c r="M72" s="15">
        <f t="shared" si="35"/>
        <v>334</v>
      </c>
      <c r="N72" s="14">
        <f t="shared" si="35"/>
        <v>13970</v>
      </c>
      <c r="O72" s="15">
        <f t="shared" si="35"/>
        <v>12767</v>
      </c>
      <c r="P72" s="15">
        <f t="shared" si="35"/>
        <v>26737</v>
      </c>
      <c r="Q72" s="14">
        <f t="shared" si="35"/>
        <v>23195</v>
      </c>
      <c r="R72" s="15">
        <f t="shared" si="35"/>
        <v>23950</v>
      </c>
      <c r="S72" s="16">
        <f>SUM(S61:S71)</f>
        <v>47145</v>
      </c>
      <c r="T72" s="148">
        <f t="shared" si="18"/>
        <v>60.087560230039891</v>
      </c>
      <c r="U72" s="149">
        <f t="shared" si="19"/>
        <v>61.112528706302626</v>
      </c>
      <c r="V72" s="150">
        <f t="shared" si="20"/>
        <v>60.603918140682843</v>
      </c>
      <c r="W72" s="151">
        <f t="shared" si="21"/>
        <v>39.116188833800386</v>
      </c>
      <c r="X72" s="152">
        <f t="shared" si="22"/>
        <v>45.933194154488518</v>
      </c>
      <c r="Y72" s="153">
        <f t="shared" si="23"/>
        <v>42.579276699543961</v>
      </c>
      <c r="Z72" s="205" t="s">
        <v>6</v>
      </c>
      <c r="AA72" s="206"/>
    </row>
    <row r="73" spans="1:27" s="147" customFormat="1" ht="12" customHeight="1" thickBot="1" x14ac:dyDescent="0.2">
      <c r="A73" s="191" t="s">
        <v>23</v>
      </c>
      <c r="B73" s="189">
        <v>20</v>
      </c>
      <c r="C73" s="66">
        <v>38</v>
      </c>
      <c r="D73" s="66">
        <f>SUM(B73:C73)</f>
        <v>58</v>
      </c>
      <c r="E73" s="154" t="s">
        <v>25</v>
      </c>
      <c r="F73" s="64" t="s">
        <v>25</v>
      </c>
      <c r="G73" s="63" t="s">
        <v>25</v>
      </c>
      <c r="H73" s="155" t="s">
        <v>25</v>
      </c>
      <c r="I73" s="64" t="s">
        <v>25</v>
      </c>
      <c r="J73" s="63" t="s">
        <v>25</v>
      </c>
      <c r="K73" s="154" t="s">
        <v>25</v>
      </c>
      <c r="L73" s="155" t="s">
        <v>25</v>
      </c>
      <c r="M73" s="64" t="s">
        <v>25</v>
      </c>
      <c r="N73" s="65">
        <v>0</v>
      </c>
      <c r="O73" s="66">
        <v>2</v>
      </c>
      <c r="P73" s="66">
        <f>SUM(N73:O73)</f>
        <v>2</v>
      </c>
      <c r="Q73" s="156">
        <f t="shared" ref="Q73:R73" si="36">SUMIF($E$4:$P$4,Q$4,$E73:$P73)</f>
        <v>0</v>
      </c>
      <c r="R73" s="157">
        <f t="shared" si="36"/>
        <v>2</v>
      </c>
      <c r="S73" s="62">
        <f>SUM(Q73:R73)</f>
        <v>2</v>
      </c>
      <c r="T73" s="158">
        <f t="shared" ref="T73:V74" si="37">Q73/B73*100</f>
        <v>0</v>
      </c>
      <c r="U73" s="159">
        <f t="shared" si="37"/>
        <v>5.2631578947368416</v>
      </c>
      <c r="V73" s="160">
        <f t="shared" si="37"/>
        <v>3.4482758620689653</v>
      </c>
      <c r="W73" s="154" t="s">
        <v>25</v>
      </c>
      <c r="X73" s="64" t="s">
        <v>25</v>
      </c>
      <c r="Y73" s="77" t="s">
        <v>25</v>
      </c>
      <c r="Z73" s="67"/>
      <c r="AA73" s="67"/>
    </row>
    <row r="74" spans="1:27" ht="12" customHeight="1" thickBot="1" x14ac:dyDescent="0.2">
      <c r="A74" s="192" t="s">
        <v>24</v>
      </c>
      <c r="B74" s="23">
        <f t="shared" ref="B74:S74" si="38">B72+B73</f>
        <v>38622</v>
      </c>
      <c r="C74" s="161">
        <f t="shared" si="38"/>
        <v>39228</v>
      </c>
      <c r="D74" s="162">
        <f t="shared" si="38"/>
        <v>77850</v>
      </c>
      <c r="E74" s="15">
        <f t="shared" si="38"/>
        <v>5251</v>
      </c>
      <c r="F74" s="161">
        <f t="shared" si="38"/>
        <v>5381</v>
      </c>
      <c r="G74" s="162">
        <f t="shared" si="38"/>
        <v>10632</v>
      </c>
      <c r="H74" s="15">
        <f t="shared" si="38"/>
        <v>3822</v>
      </c>
      <c r="I74" s="161">
        <f t="shared" si="38"/>
        <v>5620</v>
      </c>
      <c r="J74" s="162">
        <f t="shared" si="38"/>
        <v>9442</v>
      </c>
      <c r="K74" s="24">
        <f t="shared" si="38"/>
        <v>152</v>
      </c>
      <c r="L74" s="163">
        <f t="shared" si="38"/>
        <v>182</v>
      </c>
      <c r="M74" s="162">
        <f t="shared" si="38"/>
        <v>334</v>
      </c>
      <c r="N74" s="15">
        <f t="shared" si="38"/>
        <v>13970</v>
      </c>
      <c r="O74" s="161">
        <f t="shared" si="38"/>
        <v>12769</v>
      </c>
      <c r="P74" s="162">
        <f t="shared" si="38"/>
        <v>26739</v>
      </c>
      <c r="Q74" s="15">
        <f t="shared" si="38"/>
        <v>23195</v>
      </c>
      <c r="R74" s="164">
        <f t="shared" si="38"/>
        <v>23952</v>
      </c>
      <c r="S74" s="162">
        <f t="shared" si="38"/>
        <v>47147</v>
      </c>
      <c r="T74" s="148">
        <f t="shared" si="37"/>
        <v>60.056444513489723</v>
      </c>
      <c r="U74" s="149">
        <f t="shared" si="37"/>
        <v>61.058427653716727</v>
      </c>
      <c r="V74" s="150">
        <f t="shared" si="37"/>
        <v>60.561335902376371</v>
      </c>
      <c r="W74" s="148">
        <f>(E74+H74)/Q74*100</f>
        <v>39.116188833800386</v>
      </c>
      <c r="X74" s="149">
        <f>(F74+I74)/R74*100</f>
        <v>45.929358717434873</v>
      </c>
      <c r="Y74" s="165">
        <f>(G74+J74)/S74*100</f>
        <v>42.57747046471674</v>
      </c>
    </row>
  </sheetData>
  <sheetProtection sheet="1" objects="1" scenarios="1"/>
  <mergeCells count="20">
    <mergeCell ref="Z71:AA71"/>
    <mergeCell ref="Z72:AA72"/>
    <mergeCell ref="Z66:AA66"/>
    <mergeCell ref="Z67:AA67"/>
    <mergeCell ref="Z68:AA68"/>
    <mergeCell ref="Z69:AA69"/>
    <mergeCell ref="Z70:AA70"/>
    <mergeCell ref="Z61:AA61"/>
    <mergeCell ref="Z62:AA62"/>
    <mergeCell ref="Z63:AA63"/>
    <mergeCell ref="Z64:AA64"/>
    <mergeCell ref="Z65:AA65"/>
    <mergeCell ref="T3:V3"/>
    <mergeCell ref="W3:Y3"/>
    <mergeCell ref="B3:D3"/>
    <mergeCell ref="E3:G3"/>
    <mergeCell ref="H3:J3"/>
    <mergeCell ref="K3:M3"/>
    <mergeCell ref="N3:P3"/>
    <mergeCell ref="Q3:S3"/>
  </mergeCells>
  <phoneticPr fontId="2"/>
  <dataValidations count="3">
    <dataValidation type="textLength" allowBlank="1" showInputMessage="1" showErrorMessage="1" errorTitle="入力不可" error="入力してはけません。_x000a_" sqref="G5:G45 M46:M60 M5:M45 D73 D5:D45 J46:J60 J5:J45 S73 S5:S45 P73 P5:P45 P46:P60 S46:S60 D46:D60 G46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E73:M73 W73:Y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投票者内訳 (当日含) </vt:lpstr>
      <vt:lpstr>'投票者内訳 (当日含) '!Print_Area</vt:lpstr>
      <vt:lpstr>'投票者内訳 (当日含) '!Print_Area_MI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2021-11-10T02:38:39Z</cp:lastPrinted>
  <dcterms:created xsi:type="dcterms:W3CDTF">2010-07-10T13:52:26Z</dcterms:created>
  <dcterms:modified xsi:type="dcterms:W3CDTF">2021-11-10T02:39:16Z</dcterms:modified>
</cp:coreProperties>
</file>